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cheva\Documents\==from D drive==\Desktop-Dobrinka\Otcheti MF\2019\Летища\Летище София ЕАД\"/>
    </mc:Choice>
  </mc:AlternateContent>
  <bookViews>
    <workbookView xWindow="0" yWindow="0" windowWidth="28800" windowHeight="12300"/>
  </bookViews>
  <sheets>
    <sheet name="BS 12.2019 (IAS)" sheetId="5" r:id="rId1"/>
    <sheet name="P&amp;L 12.2019" sheetId="2" r:id="rId2"/>
    <sheet name="PP 12.2018 NSI" sheetId="3" r:id="rId3"/>
    <sheet name="OSK 12.2019 NSI" sheetId="4" r:id="rId4"/>
  </sheets>
  <definedNames>
    <definedName name="AS2DocOpenMode" hidden="1">"AS2DocumentEdit"</definedName>
    <definedName name="FirmaUpravitel">#REF!</definedName>
    <definedName name="Koeficient">#REF!</definedName>
    <definedName name="_xlnm.Print_Area" localSheetId="3">'OSK 12.2019 NSI'!$A$1:$L$35</definedName>
    <definedName name="_xlnm.Print_Area" localSheetId="2">'PP 12.2018 NSI'!$A$1:$J$63</definedName>
    <definedName name="_xlnm.Print_Titles" localSheetId="0">'BS 12.2019 (IAS)'!$1:$13</definedName>
    <definedName name="_xlnm.Print_Titles" localSheetId="1">'P&amp;L 12.2019'!$1:$12</definedName>
    <definedName name="_xlnm.Print_Titles" localSheetId="2">'PP 12.2018 NSI'!$1:$13</definedName>
    <definedName name="Strabag">#REF!</definedName>
    <definedName name="Sumi1000Text">#REF!</definedName>
    <definedName name="Sumi1Text">#REF!</definedName>
  </definedNames>
  <calcPr calcId="162913"/>
</workbook>
</file>

<file path=xl/calcChain.xml><?xml version="1.0" encoding="utf-8"?>
<calcChain xmlns="http://schemas.openxmlformats.org/spreadsheetml/2006/main">
  <c r="H19" i="2" l="1"/>
  <c r="C26" i="2"/>
  <c r="H22" i="2"/>
  <c r="I22" i="2"/>
  <c r="I19" i="2"/>
  <c r="D26" i="2"/>
  <c r="D35" i="2" l="1"/>
  <c r="H20" i="5" l="1"/>
  <c r="I20" i="5"/>
  <c r="C25" i="5"/>
  <c r="D25" i="5"/>
  <c r="H30" i="5"/>
  <c r="I30" i="5"/>
  <c r="C32" i="5"/>
  <c r="D32" i="5"/>
  <c r="H36" i="5"/>
  <c r="I36" i="5"/>
  <c r="C43" i="5"/>
  <c r="D43" i="5"/>
  <c r="C47" i="5"/>
  <c r="H54" i="5"/>
  <c r="H56" i="5" s="1"/>
  <c r="I54" i="5"/>
  <c r="I56" i="5" s="1"/>
  <c r="C59" i="5"/>
  <c r="D59" i="5"/>
  <c r="C69" i="5"/>
  <c r="D69" i="5"/>
  <c r="C72" i="5"/>
  <c r="D72" i="5"/>
  <c r="H72" i="5"/>
  <c r="I72" i="5"/>
  <c r="I76" i="5" s="1"/>
  <c r="H73" i="5"/>
  <c r="I73" i="5"/>
  <c r="C78" i="5"/>
  <c r="D78" i="5"/>
  <c r="F81" i="5"/>
  <c r="H83" i="5"/>
  <c r="I83" i="5"/>
  <c r="G50" i="3"/>
  <c r="G49" i="3"/>
  <c r="G48" i="3"/>
  <c r="G47" i="3"/>
  <c r="G46" i="3"/>
  <c r="G45" i="3"/>
  <c r="G44" i="3"/>
  <c r="G43" i="3"/>
  <c r="G42" i="3"/>
  <c r="G41" i="3"/>
  <c r="G40" i="3"/>
  <c r="G36" i="3"/>
  <c r="G35" i="3"/>
  <c r="G34" i="3"/>
  <c r="G33" i="3"/>
  <c r="G32" i="3"/>
  <c r="G31" i="3"/>
  <c r="G30" i="3"/>
  <c r="G29" i="3"/>
  <c r="G28" i="3"/>
  <c r="G25" i="3"/>
  <c r="G24" i="3"/>
  <c r="G23" i="3"/>
  <c r="G22" i="3"/>
  <c r="G21" i="3"/>
  <c r="G20" i="3"/>
  <c r="G19" i="3"/>
  <c r="G18" i="3"/>
  <c r="G17" i="3"/>
  <c r="G16" i="3"/>
  <c r="G15" i="3"/>
  <c r="L14" i="4"/>
  <c r="L17" i="4" s="1"/>
  <c r="L15" i="4"/>
  <c r="L16" i="4"/>
  <c r="B17" i="4"/>
  <c r="C17" i="4"/>
  <c r="D17" i="4"/>
  <c r="E17" i="4"/>
  <c r="E29" i="4" s="1"/>
  <c r="E31" i="4" s="1"/>
  <c r="F17" i="4"/>
  <c r="G17" i="4"/>
  <c r="H17" i="4"/>
  <c r="H29" i="4" s="1"/>
  <c r="H31" i="4" s="1"/>
  <c r="J17" i="4"/>
  <c r="J29" i="4" s="1"/>
  <c r="J31" i="4" s="1"/>
  <c r="K17" i="4"/>
  <c r="L18" i="4"/>
  <c r="L19" i="4"/>
  <c r="L20" i="4"/>
  <c r="L21" i="4"/>
  <c r="L22" i="4"/>
  <c r="L23" i="4"/>
  <c r="L24" i="4"/>
  <c r="L25" i="4"/>
  <c r="L26" i="4"/>
  <c r="L27" i="4"/>
  <c r="L28" i="4"/>
  <c r="B29" i="4"/>
  <c r="C29" i="4"/>
  <c r="D29" i="4"/>
  <c r="D31" i="4" s="1"/>
  <c r="F29" i="4"/>
  <c r="G29" i="4"/>
  <c r="G31" i="4" s="1"/>
  <c r="I29" i="4"/>
  <c r="I31" i="4" s="1"/>
  <c r="K29" i="4"/>
  <c r="K31" i="4" s="1"/>
  <c r="L30" i="4"/>
  <c r="B31" i="4"/>
  <c r="C31" i="4"/>
  <c r="F31" i="4"/>
  <c r="E26" i="3"/>
  <c r="F26" i="3"/>
  <c r="H26" i="3"/>
  <c r="I26" i="3"/>
  <c r="J26" i="3"/>
  <c r="E37" i="3"/>
  <c r="F37" i="3"/>
  <c r="H37" i="3"/>
  <c r="I37" i="3"/>
  <c r="J37" i="3"/>
  <c r="J40" i="3"/>
  <c r="J41" i="3"/>
  <c r="J42" i="3"/>
  <c r="J43" i="3"/>
  <c r="E51" i="3"/>
  <c r="F51" i="3"/>
  <c r="H51" i="3"/>
  <c r="I51" i="3"/>
  <c r="G59" i="3"/>
  <c r="H35" i="2"/>
  <c r="I35" i="2"/>
  <c r="C35" i="2"/>
  <c r="C44" i="2"/>
  <c r="D44" i="2"/>
  <c r="C55" i="2"/>
  <c r="D55" i="2"/>
  <c r="J51" i="3" l="1"/>
  <c r="D80" i="5"/>
  <c r="G51" i="3"/>
  <c r="G37" i="3"/>
  <c r="C80" i="5"/>
  <c r="L29" i="4"/>
  <c r="L31" i="4" s="1"/>
  <c r="E53" i="3"/>
  <c r="F53" i="3"/>
  <c r="G26" i="3"/>
  <c r="I53" i="3"/>
  <c r="H53" i="3"/>
  <c r="J53" i="3"/>
  <c r="J57" i="3" s="1"/>
  <c r="G55" i="3" s="1"/>
  <c r="C45" i="2"/>
  <c r="I36" i="2"/>
  <c r="I51" i="2" s="1"/>
  <c r="H36" i="2"/>
  <c r="H51" i="2" s="1"/>
  <c r="H61" i="2" s="1"/>
  <c r="D45" i="2"/>
  <c r="H76" i="5"/>
  <c r="H37" i="5"/>
  <c r="C49" i="5"/>
  <c r="I37" i="5"/>
  <c r="I82" i="5" s="1"/>
  <c r="D49" i="5"/>
  <c r="G53" i="3" l="1"/>
  <c r="C47" i="2"/>
  <c r="C51" i="2"/>
  <c r="H53" i="2" s="1"/>
  <c r="H47" i="2"/>
  <c r="I47" i="2"/>
  <c r="D51" i="2"/>
  <c r="I53" i="2" s="1"/>
  <c r="I59" i="2" s="1"/>
  <c r="H82" i="5"/>
  <c r="C82" i="5"/>
  <c r="D82" i="5"/>
  <c r="D47" i="2"/>
  <c r="G57" i="3"/>
  <c r="C85" i="5"/>
  <c r="C53" i="2" l="1"/>
  <c r="C59" i="2" s="1"/>
  <c r="C61" i="2" s="1"/>
  <c r="D53" i="2"/>
  <c r="D59" i="2" s="1"/>
  <c r="D61" i="2" s="1"/>
  <c r="I61" i="2"/>
</calcChain>
</file>

<file path=xl/sharedStrings.xml><?xml version="1.0" encoding="utf-8"?>
<sst xmlns="http://schemas.openxmlformats.org/spreadsheetml/2006/main" count="391" uniqueCount="323">
  <si>
    <t>Летище София ЕАД</t>
  </si>
  <si>
    <t>Съставител (предприятие)</t>
  </si>
  <si>
    <t xml:space="preserve"> БУЛСТАТ                Вид дейност</t>
  </si>
  <si>
    <t>София</t>
  </si>
  <si>
    <t>Град, (село) ул.</t>
  </si>
  <si>
    <t>АКТИВ</t>
  </si>
  <si>
    <t>ПАСИВ</t>
  </si>
  <si>
    <t>РАЗДЕЛИ, ГРУПИ, СТАТИИ</t>
  </si>
  <si>
    <t>Бележки</t>
  </si>
  <si>
    <t>текуща година</t>
  </si>
  <si>
    <t>предходна година</t>
  </si>
  <si>
    <t>а</t>
  </si>
  <si>
    <t>б</t>
  </si>
  <si>
    <t>А. ДЪЛГОТРАЙНИ (ДЪЛГОСРОЧНИ) АКТИВИ</t>
  </si>
  <si>
    <t>А. СОБСТВЕН КАПИТАЛ</t>
  </si>
  <si>
    <t xml:space="preserve">   I. Дълготрайни материални активи</t>
  </si>
  <si>
    <t xml:space="preserve">   I. Основен капитал</t>
  </si>
  <si>
    <t xml:space="preserve">       1. Земи (терени)</t>
  </si>
  <si>
    <t xml:space="preserve">       1. Записан капитал</t>
  </si>
  <si>
    <t xml:space="preserve">       2. Сгради и конструкции</t>
  </si>
  <si>
    <t xml:space="preserve">       2. Невнесен капитал</t>
  </si>
  <si>
    <t xml:space="preserve">       3. Машини и оборудване</t>
  </si>
  <si>
    <t xml:space="preserve">       3. Изкупени собствени акции</t>
  </si>
  <si>
    <t xml:space="preserve">       4. Съоражения</t>
  </si>
  <si>
    <t xml:space="preserve">   Общо за група I:</t>
  </si>
  <si>
    <t xml:space="preserve">       5. Транспортни средства</t>
  </si>
  <si>
    <t xml:space="preserve">  IІ. Резерви</t>
  </si>
  <si>
    <t xml:space="preserve">       6. Други дълготрайни материални активи</t>
  </si>
  <si>
    <t xml:space="preserve">       1. Премии от емисия</t>
  </si>
  <si>
    <t xml:space="preserve">       7. Разходи за придобиване и ликвизация на</t>
  </si>
  <si>
    <t xml:space="preserve">       2. Резерв от последващи оценки </t>
  </si>
  <si>
    <t xml:space="preserve">            дълготрайни материални активи</t>
  </si>
  <si>
    <t xml:space="preserve">            на активите и пасивите</t>
  </si>
  <si>
    <t xml:space="preserve">       3. Целеви резерви в т.ч. :</t>
  </si>
  <si>
    <t xml:space="preserve">   II. Дълготрайни нематериални активи</t>
  </si>
  <si>
    <t xml:space="preserve">           - Общи резерви</t>
  </si>
  <si>
    <t xml:space="preserve">       1. Права върху собственост</t>
  </si>
  <si>
    <t xml:space="preserve">           - Специализирани резерви</t>
  </si>
  <si>
    <t xml:space="preserve">       2. Програмни продукти</t>
  </si>
  <si>
    <t xml:space="preserve">           - Други резерви</t>
  </si>
  <si>
    <t xml:space="preserve">       3. Продукти от развойна дейност</t>
  </si>
  <si>
    <t xml:space="preserve">       4. Резерви от всеобхватен доход</t>
  </si>
  <si>
    <t xml:space="preserve">     4. Други </t>
  </si>
  <si>
    <t xml:space="preserve">   Общо за група IІ:</t>
  </si>
  <si>
    <t xml:space="preserve">          в т.ч. учредено право на ползване на ЛС</t>
  </si>
  <si>
    <t xml:space="preserve">  ІІІ. Финансов резултат</t>
  </si>
  <si>
    <t xml:space="preserve">   Общо за група II:</t>
  </si>
  <si>
    <t xml:space="preserve">       1. Натрупана печалба (загуба) в т.ч.:</t>
  </si>
  <si>
    <t xml:space="preserve">   III. Дългосрочни финансови активи и вземания</t>
  </si>
  <si>
    <t xml:space="preserve">           - неразпределена печалба</t>
  </si>
  <si>
    <t xml:space="preserve">       1. Дялове и участия в т.ч. в :</t>
  </si>
  <si>
    <t xml:space="preserve">           - непокрита загуба</t>
  </si>
  <si>
    <t xml:space="preserve">           - дъщерни предприятия</t>
  </si>
  <si>
    <t xml:space="preserve">       2. Текуща печалба (загуба)</t>
  </si>
  <si>
    <t xml:space="preserve">           - асоциирани предприятия</t>
  </si>
  <si>
    <t xml:space="preserve">   Общо за група ІІІ:</t>
  </si>
  <si>
    <t xml:space="preserve">       2. Инвестиционни имоти</t>
  </si>
  <si>
    <t xml:space="preserve">   ОБЩО ЗА РАЗДЕЛ "А":</t>
  </si>
  <si>
    <t xml:space="preserve">       3. Други дългосрочни ценни книжа</t>
  </si>
  <si>
    <t xml:space="preserve">       4. Дългосрочни вземания в т.ч.:</t>
  </si>
  <si>
    <t xml:space="preserve">           - по предоставени  депозити в КТБ</t>
  </si>
  <si>
    <t xml:space="preserve">           - по Споразуменията за заем и за управление</t>
  </si>
  <si>
    <t xml:space="preserve">   Общо за група III:</t>
  </si>
  <si>
    <t xml:space="preserve">   IV. Търговска репутация</t>
  </si>
  <si>
    <t>Б. ДЪЛГОСРОЧНИ ПАСИВИ</t>
  </si>
  <si>
    <t xml:space="preserve">       1. Положителна репутация</t>
  </si>
  <si>
    <t xml:space="preserve">   I. Дългосрочни задължения</t>
  </si>
  <si>
    <t xml:space="preserve">       2. Отрицателна репутация</t>
  </si>
  <si>
    <t xml:space="preserve">       1. Задължения към свързани предприятия</t>
  </si>
  <si>
    <t xml:space="preserve">   Общо за група IV:</t>
  </si>
  <si>
    <t xml:space="preserve">       2. Задължения към финансови предприятия </t>
  </si>
  <si>
    <t xml:space="preserve">   V. Отсрочени данъчни активи</t>
  </si>
  <si>
    <t xml:space="preserve">           в т.ч.: към банки (ЕИБ)</t>
  </si>
  <si>
    <t xml:space="preserve">           в т.ч.: към КФАИР</t>
  </si>
  <si>
    <t xml:space="preserve">       3. Задължения по търговски заеми</t>
  </si>
  <si>
    <t>Б. КРАТКОТРАЙНИ (КРАТКОСРОЧНИ) АКТИВИ</t>
  </si>
  <si>
    <t xml:space="preserve">       4. Задължения по облигационни заеми</t>
  </si>
  <si>
    <t xml:space="preserve">   I. Материални запаси</t>
  </si>
  <si>
    <t xml:space="preserve">       5. Отсрочени данъци</t>
  </si>
  <si>
    <t xml:space="preserve">       1. Материали</t>
  </si>
  <si>
    <t xml:space="preserve">       2. Продукция</t>
  </si>
  <si>
    <t xml:space="preserve">       3. Стоки</t>
  </si>
  <si>
    <t xml:space="preserve">   ІІ. Приходи за бъдещи периоди</t>
  </si>
  <si>
    <t xml:space="preserve">       4. Млади животни и животни за угояване</t>
  </si>
  <si>
    <t xml:space="preserve">   ОБЩО ЗА РАЗДЕЛ "Б":</t>
  </si>
  <si>
    <t xml:space="preserve">       5. Незавършено производство</t>
  </si>
  <si>
    <t xml:space="preserve">       6. Други материални запаси</t>
  </si>
  <si>
    <t xml:space="preserve">   I. Краткосрочни задължения</t>
  </si>
  <si>
    <t xml:space="preserve">   II. Краткосрочни вземания</t>
  </si>
  <si>
    <t xml:space="preserve">       1. Вземания от свързани предприятия,</t>
  </si>
  <si>
    <t xml:space="preserve">       2. Вземания от клиенти и доставчици</t>
  </si>
  <si>
    <t xml:space="preserve">           в т.ч.: към банки</t>
  </si>
  <si>
    <t xml:space="preserve">       3. Задължения към доставчици и клиенти </t>
  </si>
  <si>
    <t xml:space="preserve">       4. Съдебни и присъдени вземания</t>
  </si>
  <si>
    <t xml:space="preserve">       4. Задължения по търговски заеми</t>
  </si>
  <si>
    <t xml:space="preserve">       5. Данъци за възстановяване</t>
  </si>
  <si>
    <t xml:space="preserve">       5. Задължения към персонала</t>
  </si>
  <si>
    <t xml:space="preserve">       6. Други краткосрочни вземания </t>
  </si>
  <si>
    <t xml:space="preserve">       6. Задължения към осигурителни предприятия</t>
  </si>
  <si>
    <t xml:space="preserve">           в т.ч.: по Споразуменията за заем и за управление</t>
  </si>
  <si>
    <t xml:space="preserve">       7. Данъчни задължения</t>
  </si>
  <si>
    <t xml:space="preserve">           в т.ч.: по договор по чл.43д от ЗГВ с МТИТС</t>
  </si>
  <si>
    <t xml:space="preserve">       8. Други краткосрочни задължения</t>
  </si>
  <si>
    <t xml:space="preserve">   III. Краткосрочни финансови активи</t>
  </si>
  <si>
    <t xml:space="preserve">       ...................................................................................</t>
  </si>
  <si>
    <t xml:space="preserve">       9. Провизии</t>
  </si>
  <si>
    <t xml:space="preserve">  Общо за група I:</t>
  </si>
  <si>
    <t xml:space="preserve">   IV. Парични средства</t>
  </si>
  <si>
    <t xml:space="preserve">  II. Приходи за бъдещи периоди и финансирания </t>
  </si>
  <si>
    <t xml:space="preserve">       1. Парични средства в брой</t>
  </si>
  <si>
    <t xml:space="preserve">           в т.ч.: приходи за бъдещи периоди</t>
  </si>
  <si>
    <t xml:space="preserve">       2. Парични средства в безсрочни депозити</t>
  </si>
  <si>
    <t xml:space="preserve">           в т.ч.: финансирания за дълготрайни активи</t>
  </si>
  <si>
    <t xml:space="preserve">       3. Блокирани парични средства и срочни депозити</t>
  </si>
  <si>
    <t xml:space="preserve">   ОБЩО ЗА РАЗДЕЛ "В":</t>
  </si>
  <si>
    <t xml:space="preserve">   V. Разходи за бъдещи периоди</t>
  </si>
  <si>
    <t xml:space="preserve">   СУМА НА АКТИВА ( А + Б )</t>
  </si>
  <si>
    <t xml:space="preserve">   СУМА НА ПАСИВА ( А + Б + В )</t>
  </si>
  <si>
    <t>В. УСЛОВНИ АКТИВИ</t>
  </si>
  <si>
    <t>Д. УСЛОВНИ ПАСИВИ</t>
  </si>
  <si>
    <t xml:space="preserve">            Съставител :                                                                               Ръководител :</t>
  </si>
  <si>
    <r>
      <t xml:space="preserve">Сума </t>
    </r>
    <r>
      <rPr>
        <i/>
        <sz val="9"/>
        <rFont val="Times New Roman"/>
        <family val="1"/>
        <charset val="204"/>
      </rPr>
      <t>(хил.лв.)</t>
    </r>
  </si>
  <si>
    <t>НАИМЕНОВНИЕ НА РАЗХОДИТЕ</t>
  </si>
  <si>
    <t>НАИМЕНОВАНИЕ НА ПРИХОДИТЕ</t>
  </si>
  <si>
    <t>А</t>
  </si>
  <si>
    <t>Б</t>
  </si>
  <si>
    <t>А. РАЗХОДИ ЗА ОБИЧАЙНАТА ДЕЙНОСТ</t>
  </si>
  <si>
    <t>А. ПРИХОДИ ОТ ОБИЧАЙНАТА ДЕЙНОСТ</t>
  </si>
  <si>
    <t xml:space="preserve">   I. Разходи по икономически елементи</t>
  </si>
  <si>
    <t xml:space="preserve">    I. Нетни приходи от продажби на :</t>
  </si>
  <si>
    <t xml:space="preserve">       1. Разходи за материали</t>
  </si>
  <si>
    <t xml:space="preserve">           - Продукция</t>
  </si>
  <si>
    <t xml:space="preserve">       2. Разходи за външни услуги</t>
  </si>
  <si>
    <t xml:space="preserve">           - Стоки</t>
  </si>
  <si>
    <t xml:space="preserve">       3. Разходи за амортизации в т.ч.</t>
  </si>
  <si>
    <t xml:space="preserve">           - Услуги</t>
  </si>
  <si>
    <t xml:space="preserve">           - на правото на ползване на ЛС</t>
  </si>
  <si>
    <t xml:space="preserve">           - на останалите дълготрайни активи</t>
  </si>
  <si>
    <t xml:space="preserve">       4. Разходи за възнаграждения</t>
  </si>
  <si>
    <t xml:space="preserve">       5. Разходи за осигуровки</t>
  </si>
  <si>
    <t xml:space="preserve">   IІ. Приходи от финансирания</t>
  </si>
  <si>
    <t xml:space="preserve">       6. Други разходи в т.ч.:</t>
  </si>
  <si>
    <t xml:space="preserve">       в т.ч. от правителството</t>
  </si>
  <si>
    <t xml:space="preserve">           - обезценки на активи</t>
  </si>
  <si>
    <t xml:space="preserve">   III. Финансови приходи</t>
  </si>
  <si>
    <t xml:space="preserve">       1. Приходи от  лихви в т.ч.:</t>
  </si>
  <si>
    <t xml:space="preserve">           - лихви от свързани предприятия</t>
  </si>
  <si>
    <t xml:space="preserve">   II. Суми с корективен характер </t>
  </si>
  <si>
    <t xml:space="preserve">       2. Приходи от участия в т.ч.:</t>
  </si>
  <si>
    <t xml:space="preserve">       1. Балансова стойност на продадени активи</t>
  </si>
  <si>
    <t xml:space="preserve">           - дивиденти</t>
  </si>
  <si>
    <t xml:space="preserve">            /без продукция/ в т.ч.</t>
  </si>
  <si>
    <t xml:space="preserve">       3. Положителни разлики от операции с </t>
  </si>
  <si>
    <t xml:space="preserve">        - на продадени дълготрайни активи </t>
  </si>
  <si>
    <t xml:space="preserve">            финансови активи и инструменти</t>
  </si>
  <si>
    <t xml:space="preserve">       2. Изменение на запасите от продукция и</t>
  </si>
  <si>
    <t xml:space="preserve">       4. Положителни разлики от промяна на </t>
  </si>
  <si>
    <t xml:space="preserve">            незавършено производство</t>
  </si>
  <si>
    <t xml:space="preserve">            валутни курсове</t>
  </si>
  <si>
    <t xml:space="preserve">     3. Приплоди и прираст на животни</t>
  </si>
  <si>
    <t xml:space="preserve">     4. Други приходи от финансови операции</t>
  </si>
  <si>
    <t xml:space="preserve">     4. Други суми с корективен характер</t>
  </si>
  <si>
    <t xml:space="preserve">   Общо за група IІІ:</t>
  </si>
  <si>
    <t>Б. ОБЩО ПРИХОДИ ОТ ДЕЙНОСТТА  ( І+ІІ+ІІІ )</t>
  </si>
  <si>
    <t xml:space="preserve">   III. Финансови разходи</t>
  </si>
  <si>
    <t xml:space="preserve">       1. Разходи за лихви в т.ч.:</t>
  </si>
  <si>
    <t xml:space="preserve">           - лихви за учредено право на ползване на ЛС</t>
  </si>
  <si>
    <t xml:space="preserve">       2. Отрицателни разлики от операции с </t>
  </si>
  <si>
    <t xml:space="preserve">       3. Отрицателни разлики от промяна на </t>
  </si>
  <si>
    <t xml:space="preserve">     4. Други разходи по финансови операции</t>
  </si>
  <si>
    <t>Б. ОБЩО РАЗХОДИ ЗА ДЕЙНОСТТА  ( І+ІІ+ІІІ )</t>
  </si>
  <si>
    <t>В. ПЕЧАЛБА ОТ ОБИЧАЙНАТА ДЕЙНОСТ</t>
  </si>
  <si>
    <t>В. ЗАГУБА ОТ ОБИЧАЙНАТА ДЕЙНОСТ</t>
  </si>
  <si>
    <t xml:space="preserve">   ІV. ИЗВЪНРЕДНИ РАЗХОДИ</t>
  </si>
  <si>
    <t xml:space="preserve">   ІV. ИЗВЪНРЕДНИ ПРИХОДИ</t>
  </si>
  <si>
    <t xml:space="preserve">Г. ОБЩО РАЗХОДИ  ( Б ) </t>
  </si>
  <si>
    <t xml:space="preserve">Г. ОБЩО ПРИХОДИ  ( Б ) </t>
  </si>
  <si>
    <t>Д. СЧЕТОВОДНА ПЕЧАЛБА</t>
  </si>
  <si>
    <t>Д. СЧЕТОВОДНА ЗАГУБА</t>
  </si>
  <si>
    <t xml:space="preserve">  ІV. Разходи за данъци </t>
  </si>
  <si>
    <t xml:space="preserve">          - Текущи корпоративни данъци върху печалбата</t>
  </si>
  <si>
    <t xml:space="preserve">           - Разход / (икономия) на отсрочени корп. данъци</t>
  </si>
  <si>
    <t>Е. ПЕЧАЛБА  ( Д - ІV )</t>
  </si>
  <si>
    <t xml:space="preserve">Е. ЗАГУБА  ( Д + ІV ) </t>
  </si>
  <si>
    <t xml:space="preserve">   ВСИЧКО ( Г + ІV + Е )</t>
  </si>
  <si>
    <t xml:space="preserve">   ВСИЧКО ( Г + Е )</t>
  </si>
  <si>
    <t xml:space="preserve">                                    / Николай Правов /                                                                       / Владимир Рапонджиев /</t>
  </si>
  <si>
    <t>121023551</t>
  </si>
  <si>
    <t>Град, (село) ул. №</t>
  </si>
  <si>
    <t xml:space="preserve">ОТЧЕТ </t>
  </si>
  <si>
    <t>на "Летище София" ЕАД</t>
  </si>
  <si>
    <t>(хил.лв.)</t>
  </si>
  <si>
    <t>Текущ период</t>
  </si>
  <si>
    <t>Предходен период</t>
  </si>
  <si>
    <t>Наименование на приходите и разходите</t>
  </si>
  <si>
    <t>код на реда</t>
  </si>
  <si>
    <t>постъп</t>
  </si>
  <si>
    <t>плащания</t>
  </si>
  <si>
    <t>нетен</t>
  </si>
  <si>
    <t>ления</t>
  </si>
  <si>
    <t>поток</t>
  </si>
  <si>
    <t>А.  ПАРИЧНИ ПОТОЦИ ОТ ОСНОВНА  ДЕЙНОСТ</t>
  </si>
  <si>
    <t xml:space="preserve">             1.   Парични потоци, съвързани с търговски контрагенти</t>
  </si>
  <si>
    <t>61531</t>
  </si>
  <si>
    <t xml:space="preserve">             2.   Парични потоци, свързани с краткосрочни финансови</t>
  </si>
  <si>
    <t xml:space="preserve">                   активи държани за търговски цели</t>
  </si>
  <si>
    <t>61532</t>
  </si>
  <si>
    <t xml:space="preserve">             3.   Парични потоци, свързани с трудови възнаграждения</t>
  </si>
  <si>
    <t>61533</t>
  </si>
  <si>
    <t xml:space="preserve">             4.   Парични потоциот лихви, комисионни,  дивиденти и </t>
  </si>
  <si>
    <t xml:space="preserve">                  други подобни</t>
  </si>
  <si>
    <t>61534</t>
  </si>
  <si>
    <t xml:space="preserve">             5.   Парични потоци от положителни и отрицателни</t>
  </si>
  <si>
    <t xml:space="preserve">                   валутни курсови разлики</t>
  </si>
  <si>
    <t>61535</t>
  </si>
  <si>
    <t xml:space="preserve">             6.   Плащания при разпределения на печалби</t>
  </si>
  <si>
    <t>61536</t>
  </si>
  <si>
    <t xml:space="preserve">            7.   Платени и възстановени данъци върху печалбата</t>
  </si>
  <si>
    <t>61537</t>
  </si>
  <si>
    <t xml:space="preserve">             8.   Други парични потоци от основна дейност</t>
  </si>
  <si>
    <t>61538</t>
  </si>
  <si>
    <t xml:space="preserve">             Общо за раздел А</t>
  </si>
  <si>
    <t>61530</t>
  </si>
  <si>
    <t>Б.  ПАРИЧНИ ПОТОЦИ ОТ ИНВЕСТИЦИОННА ДЕЙНОСТ</t>
  </si>
  <si>
    <t xml:space="preserve">             1.   Парични потоци, съвързани с дълготрайни активи</t>
  </si>
  <si>
    <t>61541</t>
  </si>
  <si>
    <t xml:space="preserve">             2.   Парични потоци, свързани с краткосрочни </t>
  </si>
  <si>
    <t xml:space="preserve">                   финансови активи</t>
  </si>
  <si>
    <t>61542</t>
  </si>
  <si>
    <t xml:space="preserve">             3.   Парични потоци от лихви, комисионни, дивиденти и </t>
  </si>
  <si>
    <t xml:space="preserve">                   други подобни</t>
  </si>
  <si>
    <t>61543</t>
  </si>
  <si>
    <t xml:space="preserve">             4.   Парични потоци от бизнескомбинации - придобивания</t>
  </si>
  <si>
    <t>61544</t>
  </si>
  <si>
    <t>61545</t>
  </si>
  <si>
    <t xml:space="preserve">             6.   Други парични потоци от инвестиционна дейност</t>
  </si>
  <si>
    <t>61546</t>
  </si>
  <si>
    <t xml:space="preserve">             Общо за раздел Б</t>
  </si>
  <si>
    <t>61540</t>
  </si>
  <si>
    <t>В.  ПАРИЧНИ ПОТОЦИ ОТ ФИНАНСОВА ДЕЙНОСТ</t>
  </si>
  <si>
    <t xml:space="preserve">             1. Парични потоци от емитиране и обратно изкупуване</t>
  </si>
  <si>
    <t xml:space="preserve">                 на ценни книжа</t>
  </si>
  <si>
    <t>61551</t>
  </si>
  <si>
    <t xml:space="preserve">             2.   Парични потоци от допълнителни вноски и връщането</t>
  </si>
  <si>
    <t xml:space="preserve">                   им на собствениците</t>
  </si>
  <si>
    <t>61552</t>
  </si>
  <si>
    <t xml:space="preserve">             3.   Парични потоци, свързани с получени или </t>
  </si>
  <si>
    <t xml:space="preserve">                   предоставени заеми</t>
  </si>
  <si>
    <t>61553</t>
  </si>
  <si>
    <t xml:space="preserve">             4.   Парични потоци от лихви, комисионни, дивиденти</t>
  </si>
  <si>
    <t xml:space="preserve">                   и други подобни</t>
  </si>
  <si>
    <t>61554</t>
  </si>
  <si>
    <t xml:space="preserve">             5.   Плащания на задължения по лизингови договори</t>
  </si>
  <si>
    <t>61555</t>
  </si>
  <si>
    <t xml:space="preserve">             6.   Парични потоци от положителни и отрицателни</t>
  </si>
  <si>
    <t>61556</t>
  </si>
  <si>
    <t xml:space="preserve">             7.   Други парични потоци от финансова дейност</t>
  </si>
  <si>
    <t>61557</t>
  </si>
  <si>
    <t xml:space="preserve">             Общо за раздел В</t>
  </si>
  <si>
    <t>61550</t>
  </si>
  <si>
    <t>Г.  ИЗМЕНЕНИЕ НА ПАРИЧНИТЕ СРЕДСТВА ПРЕЗ ПЕРИОДА (А+Б+В)</t>
  </si>
  <si>
    <t>Д.  ПАРИЧНИ СРЕДСТВА В НАЧАЛОТО НА ПЕРИОДА</t>
  </si>
  <si>
    <t>Е.  ПАРИЧНИ СРЕДСТВА В КРАЯ НА ПЕРИОДА</t>
  </si>
  <si>
    <t>Изготвил: ..........................................</t>
  </si>
  <si>
    <t xml:space="preserve">       Съставител: …….…......................</t>
  </si>
  <si>
    <t>Ръководител: ......................................</t>
  </si>
  <si>
    <t xml:space="preserve">                        Диана Дамянова</t>
  </si>
  <si>
    <t xml:space="preserve">           Николай Правов</t>
  </si>
  <si>
    <t xml:space="preserve">  Владимир Рапонджиев</t>
  </si>
  <si>
    <t>Показатели  </t>
  </si>
  <si>
    <t>Записан капитал</t>
  </si>
  <si>
    <t>Премии от емисии</t>
  </si>
  <si>
    <t>Резерв от последващи оценки</t>
  </si>
  <si>
    <t>РЕЗЕРВИ</t>
  </si>
  <si>
    <t>Финансов резултат от минали години</t>
  </si>
  <si>
    <t>  Текуща печалба/загуба</t>
  </si>
  <si>
    <t>  Общо собствен капитал</t>
  </si>
  <si>
    <t>Законови</t>
  </si>
  <si>
    <t>Резерв, свързан с изкупени собствени акции</t>
  </si>
  <si>
    <t>Резерв съгласно учредителен акт</t>
  </si>
  <si>
    <t>Други резерви</t>
  </si>
  <si>
    <t>Неразпределена печалба</t>
  </si>
  <si>
    <t>Непокрита загуба</t>
  </si>
  <si>
    <t>а </t>
  </si>
  <si>
    <t>1. Салдо в началото на отчетния период </t>
  </si>
  <si>
    <t>2. Промени в счетоводната политика</t>
  </si>
  <si>
    <t>3. Грешки</t>
  </si>
  <si>
    <t>4. Салдо след промени в счетоводната политика и грешки</t>
  </si>
  <si>
    <t>5. Изменения за сметка на собствениците, в т. ч.:</t>
  </si>
  <si>
    <t>- увеличение</t>
  </si>
  <si>
    <t>- намаление</t>
  </si>
  <si>
    <t>6. Финансов резултат за текущия период</t>
  </si>
  <si>
    <t>7. Разпределения на печалба, в т. ч.:</t>
  </si>
  <si>
    <t>- за дивиденти</t>
  </si>
  <si>
    <t>8. Покриване на загуба</t>
  </si>
  <si>
    <t>9. Последващи оценки на активи и пасиви</t>
  </si>
  <si>
    <t>10. Други изменения в собствения капитал</t>
  </si>
  <si>
    <t>11. Салдо към края на отчетния период</t>
  </si>
  <si>
    <t>12. Промени от преводи на годишни финансови отчети на предприятия в чужбина</t>
  </si>
  <si>
    <t>13. Собствен капитал към края на отчетния период (11 ± 12)</t>
  </si>
  <si>
    <t xml:space="preserve">            Съставител :                                                                                                                      Ръководител :</t>
  </si>
  <si>
    <t xml:space="preserve">                                    / Николай Правов /                                                                                                            / Владимир Рапонджиев /</t>
  </si>
  <si>
    <t>БАЛАНС (с класифициране по МСФО и МСС)</t>
  </si>
  <si>
    <t>текуща</t>
  </si>
  <si>
    <t>година</t>
  </si>
  <si>
    <t xml:space="preserve">           - други дългосрочни вземания</t>
  </si>
  <si>
    <t xml:space="preserve">       6. Други </t>
  </si>
  <si>
    <t>В КРАТКОСРОЧНИ ПАСИВИ</t>
  </si>
  <si>
    <t xml:space="preserve">       Съставител :                                                                               Ръководител :</t>
  </si>
  <si>
    <t xml:space="preserve">                                 / Николай Правов /                                                                       / Владимир Рапонджиев /</t>
  </si>
  <si>
    <t xml:space="preserve">       3. Вземания по предоставени  депозити в КТБ</t>
  </si>
  <si>
    <t>предходна</t>
  </si>
  <si>
    <t xml:space="preserve">       4. Обезценка на парични средства по МСФО 9</t>
  </si>
  <si>
    <t>на "Летище София" ЕАД  към 31.12.2019 г.</t>
  </si>
  <si>
    <t xml:space="preserve">                  Дата :  24.03.2020 г.                       </t>
  </si>
  <si>
    <t xml:space="preserve">                  Дата : 24.03.2020 г.     </t>
  </si>
  <si>
    <t xml:space="preserve">           - от признати обезценки на активи по МСФО 9</t>
  </si>
  <si>
    <t xml:space="preserve">           - Други в т.ч. </t>
  </si>
  <si>
    <t xml:space="preserve">           - от продажба на дълготрайни активи (нетно)</t>
  </si>
  <si>
    <t>ОТЧЕТ ЗА ПРИХОДИТЕ И РАЗХОДИТЕ  (с класифициране по МСФО и МСС)</t>
  </si>
  <si>
    <t xml:space="preserve">           - провизии за съдебни задължения</t>
  </si>
  <si>
    <t>за паричните потоци по прекия метод за 2019 година</t>
  </si>
  <si>
    <t>за собствения капитал за 2019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</si>
</sst>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 _-;\-* #,##0.00\ _ _-;_-* &quot;-&quot;??\ _ _-;_-@_-"/>
    <numFmt numFmtId="165" formatCode="_(* #,##0_);_(* \(#,##0\);_(* &quot; &quot;_);_(@_)"/>
  </numFmts>
  <fonts count="44">
    <font>
      <sz val="10"/>
      <name val="Arial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</font>
    <font>
      <i/>
      <sz val="9"/>
      <name val="Times New Roman"/>
      <family val="1"/>
      <charset val="204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charset val="204"/>
    </font>
    <font>
      <sz val="8"/>
      <name val="Times New Roman"/>
      <family val="1"/>
    </font>
    <font>
      <sz val="9"/>
      <color indexed="12"/>
      <name val="Times New Roman"/>
      <family val="1"/>
      <charset val="204"/>
    </font>
    <font>
      <sz val="10"/>
      <name val="Timok"/>
      <charset val="204"/>
    </font>
    <font>
      <sz val="11"/>
      <color indexed="10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40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6">
    <xf numFmtId="0" fontId="0" fillId="0" borderId="0" xfId="0"/>
    <xf numFmtId="0" fontId="20" fillId="0" borderId="10" xfId="0" applyFont="1" applyFill="1" applyBorder="1" applyAlignment="1" applyProtection="1"/>
    <xf numFmtId="0" fontId="20" fillId="0" borderId="0" xfId="0" applyFont="1" applyFill="1" applyBorder="1" applyAlignment="1" applyProtection="1"/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/>
    <xf numFmtId="0" fontId="7" fillId="0" borderId="0" xfId="0" applyFont="1" applyFill="1"/>
    <xf numFmtId="0" fontId="22" fillId="0" borderId="0" xfId="0" applyFont="1" applyFill="1" applyAlignment="1" applyProtection="1">
      <alignment vertical="top"/>
    </xf>
    <xf numFmtId="0" fontId="22" fillId="0" borderId="0" xfId="0" applyFont="1" applyFill="1" applyAlignment="1" applyProtection="1">
      <alignment horizontal="left" vertical="center"/>
    </xf>
    <xf numFmtId="0" fontId="22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/>
    <xf numFmtId="0" fontId="21" fillId="0" borderId="0" xfId="0" applyFont="1" applyFill="1" applyAlignment="1" applyProtection="1">
      <alignment horizontal="center"/>
    </xf>
    <xf numFmtId="0" fontId="25" fillId="0" borderId="11" xfId="0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Continuous" vertical="center"/>
    </xf>
    <xf numFmtId="0" fontId="28" fillId="0" borderId="13" xfId="0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</xf>
    <xf numFmtId="0" fontId="29" fillId="0" borderId="20" xfId="0" applyFont="1" applyFill="1" applyBorder="1" applyAlignment="1" applyProtection="1">
      <alignment horizontal="center" vertical="center"/>
    </xf>
    <xf numFmtId="0" fontId="7" fillId="0" borderId="11" xfId="0" applyFont="1" applyFill="1" applyBorder="1"/>
    <xf numFmtId="0" fontId="7" fillId="0" borderId="19" xfId="0" applyFont="1" applyFill="1" applyBorder="1"/>
    <xf numFmtId="0" fontId="7" fillId="0" borderId="20" xfId="0" applyFont="1" applyFill="1" applyBorder="1"/>
    <xf numFmtId="0" fontId="30" fillId="0" borderId="21" xfId="0" applyFont="1" applyFill="1" applyBorder="1" applyAlignment="1" applyProtection="1"/>
    <xf numFmtId="0" fontId="30" fillId="0" borderId="22" xfId="0" applyFont="1" applyFill="1" applyBorder="1" applyAlignment="1" applyProtection="1"/>
    <xf numFmtId="165" fontId="29" fillId="0" borderId="23" xfId="0" applyNumberFormat="1" applyFont="1" applyFill="1" applyBorder="1" applyAlignment="1" applyProtection="1"/>
    <xf numFmtId="0" fontId="30" fillId="0" borderId="21" xfId="0" applyFont="1" applyFill="1" applyBorder="1" applyAlignment="1" applyProtection="1">
      <alignment vertical="center"/>
    </xf>
    <xf numFmtId="165" fontId="28" fillId="0" borderId="23" xfId="0" applyNumberFormat="1" applyFont="1" applyFill="1" applyBorder="1" applyAlignment="1" applyProtection="1"/>
    <xf numFmtId="0" fontId="30" fillId="0" borderId="13" xfId="0" applyFont="1" applyFill="1" applyBorder="1" applyAlignment="1" applyProtection="1"/>
    <xf numFmtId="0" fontId="30" fillId="0" borderId="0" xfId="0" applyFont="1" applyFill="1" applyBorder="1" applyAlignment="1" applyProtection="1"/>
    <xf numFmtId="165" fontId="29" fillId="0" borderId="24" xfId="0" applyNumberFormat="1" applyFont="1" applyFill="1" applyBorder="1" applyAlignment="1" applyProtection="1"/>
    <xf numFmtId="165" fontId="25" fillId="0" borderId="0" xfId="0" applyNumberFormat="1" applyFont="1" applyFill="1" applyBorder="1" applyAlignment="1" applyProtection="1"/>
    <xf numFmtId="165" fontId="28" fillId="0" borderId="24" xfId="0" applyNumberFormat="1" applyFont="1" applyFill="1" applyBorder="1" applyAlignment="1" applyProtection="1"/>
    <xf numFmtId="0" fontId="25" fillId="0" borderId="25" xfId="0" applyFont="1" applyFill="1" applyBorder="1" applyAlignment="1" applyProtection="1"/>
    <xf numFmtId="0" fontId="25" fillId="0" borderId="26" xfId="0" applyFont="1" applyFill="1" applyBorder="1" applyAlignment="1" applyProtection="1"/>
    <xf numFmtId="165" fontId="29" fillId="0" borderId="27" xfId="0" applyNumberFormat="1" applyFont="1" applyFill="1" applyBorder="1" applyAlignment="1" applyProtection="1"/>
    <xf numFmtId="0" fontId="25" fillId="0" borderId="28" xfId="0" applyFont="1" applyFill="1" applyBorder="1" applyAlignment="1" applyProtection="1"/>
    <xf numFmtId="165" fontId="29" fillId="0" borderId="27" xfId="0" applyNumberFormat="1" applyFont="1" applyFill="1" applyBorder="1" applyAlignment="1" applyProtection="1">
      <protection locked="0"/>
    </xf>
    <xf numFmtId="165" fontId="29" fillId="0" borderId="0" xfId="0" applyNumberFormat="1" applyFont="1" applyFill="1" applyBorder="1" applyAlignment="1" applyProtection="1"/>
    <xf numFmtId="0" fontId="25" fillId="0" borderId="29" xfId="0" applyFont="1" applyFill="1" applyBorder="1" applyAlignment="1" applyProtection="1"/>
    <xf numFmtId="165" fontId="29" fillId="0" borderId="30" xfId="0" applyNumberFormat="1" applyFont="1" applyFill="1" applyBorder="1" applyAlignment="1" applyProtection="1"/>
    <xf numFmtId="165" fontId="28" fillId="0" borderId="30" xfId="0" applyNumberFormat="1" applyFont="1" applyFill="1" applyBorder="1" applyAlignment="1" applyProtection="1"/>
    <xf numFmtId="0" fontId="30" fillId="0" borderId="28" xfId="0" applyFont="1" applyFill="1" applyBorder="1" applyAlignment="1" applyProtection="1"/>
    <xf numFmtId="0" fontId="30" fillId="0" borderId="29" xfId="0" applyFont="1" applyFill="1" applyBorder="1" applyAlignment="1" applyProtection="1"/>
    <xf numFmtId="165" fontId="28" fillId="0" borderId="27" xfId="0" applyNumberFormat="1" applyFont="1" applyFill="1" applyBorder="1" applyAlignment="1" applyProtection="1"/>
    <xf numFmtId="0" fontId="25" fillId="0" borderId="21" xfId="0" applyFont="1" applyFill="1" applyBorder="1" applyAlignment="1" applyProtection="1"/>
    <xf numFmtId="0" fontId="25" fillId="0" borderId="22" xfId="0" applyFont="1" applyFill="1" applyBorder="1" applyAlignment="1" applyProtection="1"/>
    <xf numFmtId="165" fontId="28" fillId="0" borderId="0" xfId="0" applyNumberFormat="1" applyFont="1" applyFill="1" applyBorder="1" applyAlignment="1" applyProtection="1"/>
    <xf numFmtId="0" fontId="25" fillId="0" borderId="13" xfId="0" applyFont="1" applyFill="1" applyBorder="1" applyAlignment="1" applyProtection="1"/>
    <xf numFmtId="0" fontId="25" fillId="0" borderId="0" xfId="0" applyFont="1" applyFill="1" applyBorder="1" applyAlignment="1" applyProtection="1"/>
    <xf numFmtId="165" fontId="29" fillId="0" borderId="30" xfId="0" applyNumberFormat="1" applyFont="1" applyFill="1" applyBorder="1" applyAlignment="1" applyProtection="1">
      <protection locked="0"/>
    </xf>
    <xf numFmtId="165" fontId="31" fillId="0" borderId="0" xfId="0" applyNumberFormat="1" applyFont="1" applyFill="1" applyBorder="1" applyAlignment="1" applyProtection="1"/>
    <xf numFmtId="0" fontId="29" fillId="0" borderId="31" xfId="0" applyFont="1" applyFill="1" applyBorder="1" applyAlignment="1" applyProtection="1"/>
    <xf numFmtId="165" fontId="29" fillId="0" borderId="24" xfId="0" applyNumberFormat="1" applyFont="1" applyFill="1" applyBorder="1" applyAlignment="1" applyProtection="1">
      <protection locked="0"/>
    </xf>
    <xf numFmtId="165" fontId="29" fillId="0" borderId="13" xfId="0" applyNumberFormat="1" applyFont="1" applyFill="1" applyBorder="1" applyAlignment="1" applyProtection="1"/>
    <xf numFmtId="0" fontId="30" fillId="0" borderId="25" xfId="0" applyFont="1" applyFill="1" applyBorder="1" applyAlignment="1" applyProtection="1"/>
    <xf numFmtId="0" fontId="30" fillId="0" borderId="26" xfId="0" applyFont="1" applyFill="1" applyBorder="1" applyAlignment="1" applyProtection="1"/>
    <xf numFmtId="165" fontId="29" fillId="0" borderId="23" xfId="0" applyNumberFormat="1" applyFont="1" applyFill="1" applyBorder="1" applyAlignment="1" applyProtection="1">
      <protection locked="0"/>
    </xf>
    <xf numFmtId="0" fontId="25" fillId="0" borderId="32" xfId="0" applyFont="1" applyFill="1" applyBorder="1" applyAlignment="1" applyProtection="1"/>
    <xf numFmtId="165" fontId="25" fillId="0" borderId="24" xfId="0" applyNumberFormat="1" applyFont="1" applyFill="1" applyBorder="1" applyAlignment="1" applyProtection="1">
      <protection locked="0"/>
    </xf>
    <xf numFmtId="0" fontId="30" fillId="0" borderId="16" xfId="0" applyFont="1" applyFill="1" applyBorder="1" applyAlignment="1" applyProtection="1"/>
    <xf numFmtId="0" fontId="30" fillId="0" borderId="33" xfId="0" applyFont="1" applyFill="1" applyBorder="1" applyAlignment="1" applyProtection="1"/>
    <xf numFmtId="165" fontId="28" fillId="0" borderId="18" xfId="0" applyNumberFormat="1" applyFont="1" applyFill="1" applyBorder="1" applyAlignment="1" applyProtection="1"/>
    <xf numFmtId="0" fontId="30" fillId="0" borderId="34" xfId="0" applyFont="1" applyFill="1" applyBorder="1" applyAlignment="1" applyProtection="1"/>
    <xf numFmtId="165" fontId="28" fillId="0" borderId="35" xfId="0" applyNumberFormat="1" applyFont="1" applyFill="1" applyBorder="1" applyAlignment="1" applyProtection="1"/>
    <xf numFmtId="0" fontId="30" fillId="0" borderId="11" xfId="0" applyFont="1" applyFill="1" applyBorder="1" applyAlignment="1" applyProtection="1"/>
    <xf numFmtId="165" fontId="29" fillId="0" borderId="20" xfId="0" applyNumberFormat="1" applyFont="1" applyFill="1" applyBorder="1" applyAlignment="1" applyProtection="1"/>
    <xf numFmtId="165" fontId="28" fillId="0" borderId="20" xfId="0" applyNumberFormat="1" applyFont="1" applyFill="1" applyBorder="1" applyAlignment="1" applyProtection="1"/>
    <xf numFmtId="165" fontId="28" fillId="0" borderId="30" xfId="0" applyNumberFormat="1" applyFont="1" applyFill="1" applyBorder="1" applyAlignment="1" applyProtection="1">
      <protection locked="0"/>
    </xf>
    <xf numFmtId="165" fontId="7" fillId="0" borderId="0" xfId="0" applyNumberFormat="1" applyFont="1" applyFill="1"/>
    <xf numFmtId="0" fontId="25" fillId="0" borderId="36" xfId="0" applyFont="1" applyFill="1" applyBorder="1" applyAlignment="1" applyProtection="1"/>
    <xf numFmtId="0" fontId="30" fillId="0" borderId="12" xfId="0" applyFont="1" applyFill="1" applyBorder="1" applyAlignment="1" applyProtection="1"/>
    <xf numFmtId="165" fontId="28" fillId="0" borderId="20" xfId="0" applyNumberFormat="1" applyFont="1" applyFill="1" applyBorder="1" applyAlignment="1" applyProtection="1">
      <protection locked="0"/>
    </xf>
    <xf numFmtId="0" fontId="25" fillId="0" borderId="14" xfId="0" applyFont="1" applyFill="1" applyBorder="1" applyAlignment="1" applyProtection="1"/>
    <xf numFmtId="0" fontId="25" fillId="0" borderId="15" xfId="0" applyFont="1" applyFill="1" applyBorder="1" applyAlignment="1" applyProtection="1"/>
    <xf numFmtId="0" fontId="30" fillId="0" borderId="15" xfId="0" applyFont="1" applyFill="1" applyBorder="1" applyAlignment="1" applyProtection="1"/>
    <xf numFmtId="165" fontId="28" fillId="0" borderId="27" xfId="0" applyNumberFormat="1" applyFont="1" applyFill="1" applyBorder="1" applyAlignment="1" applyProtection="1">
      <protection locked="0"/>
    </xf>
    <xf numFmtId="165" fontId="29" fillId="0" borderId="21" xfId="0" applyNumberFormat="1" applyFont="1" applyFill="1" applyBorder="1" applyAlignment="1" applyProtection="1"/>
    <xf numFmtId="0" fontId="7" fillId="0" borderId="23" xfId="0" applyFont="1" applyFill="1" applyBorder="1"/>
    <xf numFmtId="0" fontId="30" fillId="0" borderId="37" xfId="0" applyFont="1" applyFill="1" applyBorder="1" applyAlignment="1" applyProtection="1"/>
    <xf numFmtId="37" fontId="25" fillId="0" borderId="0" xfId="0" applyNumberFormat="1" applyFont="1" applyFill="1" applyAlignment="1" applyProtection="1"/>
    <xf numFmtId="165" fontId="28" fillId="0" borderId="21" xfId="0" applyNumberFormat="1" applyFont="1" applyFill="1" applyBorder="1" applyAlignment="1" applyProtection="1"/>
    <xf numFmtId="165" fontId="28" fillId="0" borderId="37" xfId="0" applyNumberFormat="1" applyFont="1" applyFill="1" applyBorder="1" applyAlignment="1" applyProtection="1"/>
    <xf numFmtId="0" fontId="30" fillId="0" borderId="14" xfId="0" applyFont="1" applyFill="1" applyBorder="1" applyAlignment="1" applyProtection="1"/>
    <xf numFmtId="0" fontId="30" fillId="0" borderId="16" xfId="0" applyFont="1" applyFill="1" applyBorder="1" applyAlignment="1" applyProtection="1">
      <alignment vertical="center"/>
    </xf>
    <xf numFmtId="165" fontId="29" fillId="0" borderId="0" xfId="0" applyNumberFormat="1" applyFont="1" applyFill="1" applyBorder="1" applyAlignment="1" applyProtection="1">
      <protection locked="0"/>
    </xf>
    <xf numFmtId="0" fontId="25" fillId="0" borderId="0" xfId="0" applyFont="1" applyFill="1" applyAlignment="1" applyProtection="1"/>
    <xf numFmtId="0" fontId="29" fillId="0" borderId="0" xfId="0" applyFont="1" applyFill="1" applyBorder="1"/>
    <xf numFmtId="37" fontId="21" fillId="0" borderId="0" xfId="0" applyNumberFormat="1" applyFont="1" applyFill="1" applyAlignment="1" applyProtection="1"/>
    <xf numFmtId="0" fontId="29" fillId="0" borderId="0" xfId="0" applyFont="1" applyFill="1" applyAlignment="1" applyProtection="1"/>
    <xf numFmtId="165" fontId="7" fillId="0" borderId="0" xfId="0" applyNumberFormat="1" applyFont="1" applyFill="1" applyBorder="1"/>
    <xf numFmtId="0" fontId="20" fillId="0" borderId="0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165" fontId="25" fillId="0" borderId="23" xfId="0" applyNumberFormat="1" applyFont="1" applyFill="1" applyBorder="1" applyAlignment="1" applyProtection="1"/>
    <xf numFmtId="0" fontId="30" fillId="0" borderId="37" xfId="0" applyFont="1" applyFill="1" applyBorder="1" applyAlignment="1" applyProtection="1">
      <alignment vertical="center"/>
    </xf>
    <xf numFmtId="165" fontId="25" fillId="0" borderId="24" xfId="0" applyNumberFormat="1" applyFont="1" applyFill="1" applyBorder="1" applyAlignment="1" applyProtection="1"/>
    <xf numFmtId="0" fontId="25" fillId="0" borderId="38" xfId="0" applyFont="1" applyFill="1" applyBorder="1" applyAlignment="1" applyProtection="1"/>
    <xf numFmtId="0" fontId="31" fillId="0" borderId="13" xfId="0" applyFont="1" applyFill="1" applyBorder="1" applyAlignment="1" applyProtection="1"/>
    <xf numFmtId="0" fontId="31" fillId="0" borderId="0" xfId="0" applyFont="1" applyFill="1" applyBorder="1" applyAlignment="1" applyProtection="1"/>
    <xf numFmtId="165" fontId="31" fillId="0" borderId="24" xfId="0" applyNumberFormat="1" applyFont="1" applyFill="1" applyBorder="1" applyAlignment="1" applyProtection="1">
      <protection locked="0"/>
    </xf>
    <xf numFmtId="0" fontId="31" fillId="0" borderId="25" xfId="0" applyFont="1" applyFill="1" applyBorder="1" applyAlignment="1" applyProtection="1"/>
    <xf numFmtId="0" fontId="31" fillId="0" borderId="26" xfId="0" applyFont="1" applyFill="1" applyBorder="1" applyAlignment="1" applyProtection="1"/>
    <xf numFmtId="165" fontId="31" fillId="0" borderId="27" xfId="0" applyNumberFormat="1" applyFont="1" applyFill="1" applyBorder="1" applyAlignment="1" applyProtection="1">
      <protection locked="0"/>
    </xf>
    <xf numFmtId="0" fontId="23" fillId="0" borderId="13" xfId="0" applyFont="1" applyFill="1" applyBorder="1" applyAlignment="1" applyProtection="1"/>
    <xf numFmtId="0" fontId="23" fillId="0" borderId="0" xfId="0" applyFont="1" applyFill="1" applyBorder="1" applyAlignment="1" applyProtection="1"/>
    <xf numFmtId="165" fontId="31" fillId="0" borderId="27" xfId="0" applyNumberFormat="1" applyFont="1" applyFill="1" applyBorder="1" applyAlignment="1" applyProtection="1"/>
    <xf numFmtId="165" fontId="31" fillId="0" borderId="24" xfId="0" applyNumberFormat="1" applyFont="1" applyFill="1" applyBorder="1" applyAlignment="1" applyProtection="1"/>
    <xf numFmtId="0" fontId="25" fillId="0" borderId="37" xfId="0" applyFont="1" applyFill="1" applyBorder="1" applyAlignment="1" applyProtection="1"/>
    <xf numFmtId="0" fontId="25" fillId="0" borderId="24" xfId="0" applyFont="1" applyFill="1" applyBorder="1" applyAlignment="1" applyProtection="1"/>
    <xf numFmtId="165" fontId="25" fillId="0" borderId="28" xfId="0" applyNumberFormat="1" applyFont="1" applyFill="1" applyBorder="1" applyAlignment="1" applyProtection="1"/>
    <xf numFmtId="165" fontId="25" fillId="0" borderId="26" xfId="0" applyNumberFormat="1" applyFont="1" applyFill="1" applyBorder="1" applyAlignment="1" applyProtection="1"/>
    <xf numFmtId="165" fontId="25" fillId="0" borderId="29" xfId="0" applyNumberFormat="1" applyFont="1" applyFill="1" applyBorder="1" applyAlignment="1" applyProtection="1"/>
    <xf numFmtId="165" fontId="28" fillId="0" borderId="24" xfId="0" applyNumberFormat="1" applyFont="1" applyFill="1" applyBorder="1" applyAlignment="1" applyProtection="1">
      <protection locked="0"/>
    </xf>
    <xf numFmtId="0" fontId="30" fillId="0" borderId="38" xfId="0" applyFont="1" applyFill="1" applyBorder="1" applyAlignment="1" applyProtection="1"/>
    <xf numFmtId="0" fontId="29" fillId="0" borderId="13" xfId="0" applyFont="1" applyFill="1" applyBorder="1" applyAlignment="1" applyProtection="1"/>
    <xf numFmtId="0" fontId="29" fillId="0" borderId="0" xfId="0" applyFont="1" applyFill="1" applyBorder="1" applyAlignment="1" applyProtection="1"/>
    <xf numFmtId="0" fontId="30" fillId="0" borderId="39" xfId="0" applyFont="1" applyFill="1" applyBorder="1" applyAlignment="1" applyProtection="1"/>
    <xf numFmtId="165" fontId="28" fillId="0" borderId="14" xfId="0" applyNumberFormat="1" applyFont="1" applyFill="1" applyBorder="1" applyAlignment="1" applyProtection="1"/>
    <xf numFmtId="165" fontId="28" fillId="0" borderId="23" xfId="0" applyNumberFormat="1" applyFont="1" applyFill="1" applyBorder="1" applyAlignment="1" applyProtection="1">
      <protection locked="0"/>
    </xf>
    <xf numFmtId="0" fontId="25" fillId="0" borderId="27" xfId="0" applyFont="1" applyFill="1" applyBorder="1" applyAlignment="1" applyProtection="1"/>
    <xf numFmtId="0" fontId="23" fillId="0" borderId="0" xfId="0" quotePrefix="1" applyFont="1" applyFill="1" applyBorder="1" applyAlignment="1" applyProtection="1">
      <alignment horizontal="center"/>
    </xf>
    <xf numFmtId="165" fontId="29" fillId="24" borderId="24" xfId="0" applyNumberFormat="1" applyFont="1" applyFill="1" applyBorder="1" applyAlignment="1" applyProtection="1">
      <protection locked="0"/>
    </xf>
    <xf numFmtId="165" fontId="29" fillId="24" borderId="27" xfId="0" applyNumberFormat="1" applyFont="1" applyFill="1" applyBorder="1" applyAlignment="1" applyProtection="1">
      <protection locked="0"/>
    </xf>
    <xf numFmtId="165" fontId="29" fillId="0" borderId="45" xfId="0" applyNumberFormat="1" applyFont="1" applyFill="1" applyBorder="1" applyAlignment="1" applyProtection="1">
      <protection locked="0"/>
    </xf>
    <xf numFmtId="165" fontId="29" fillId="0" borderId="27" xfId="0" applyNumberFormat="1" applyFont="1" applyFill="1" applyBorder="1" applyAlignment="1" applyProtection="1">
      <protection locked="0"/>
    </xf>
    <xf numFmtId="0" fontId="20" fillId="0" borderId="46" xfId="53" applyFont="1" applyFill="1" applyBorder="1" applyAlignment="1" applyProtection="1"/>
    <xf numFmtId="0" fontId="22" fillId="0" borderId="19" xfId="53" applyFont="1" applyFill="1" applyBorder="1" applyAlignment="1" applyProtection="1">
      <alignment vertical="top"/>
    </xf>
    <xf numFmtId="0" fontId="21" fillId="0" borderId="19" xfId="53" applyFont="1" applyFill="1" applyBorder="1" applyAlignment="1" applyProtection="1">
      <alignment vertical="center"/>
    </xf>
    <xf numFmtId="0" fontId="21" fillId="0" borderId="19" xfId="53" applyFont="1" applyFill="1" applyBorder="1" applyAlignment="1" applyProtection="1"/>
    <xf numFmtId="0" fontId="22" fillId="0" borderId="19" xfId="0" applyFont="1" applyFill="1" applyBorder="1" applyAlignment="1" applyProtection="1">
      <alignment horizontal="left" vertical="center"/>
    </xf>
    <xf numFmtId="0" fontId="21" fillId="0" borderId="47" xfId="53" applyFont="1" applyFill="1" applyBorder="1" applyAlignment="1" applyProtection="1"/>
    <xf numFmtId="0" fontId="21" fillId="0" borderId="0" xfId="53" applyFont="1" applyFill="1" applyAlignment="1" applyProtection="1"/>
    <xf numFmtId="0" fontId="22" fillId="0" borderId="32" xfId="53" applyFont="1" applyFill="1" applyBorder="1" applyAlignment="1" applyProtection="1">
      <alignment vertical="top"/>
    </xf>
    <xf numFmtId="0" fontId="22" fillId="0" borderId="0" xfId="53" applyFont="1" applyFill="1" applyBorder="1" applyAlignment="1" applyProtection="1">
      <alignment vertical="top"/>
    </xf>
    <xf numFmtId="0" fontId="21" fillId="0" borderId="0" xfId="53" applyFont="1" applyFill="1" applyBorder="1" applyAlignment="1" applyProtection="1">
      <alignment vertical="center"/>
    </xf>
    <xf numFmtId="0" fontId="22" fillId="0" borderId="0" xfId="53" applyFont="1" applyFill="1" applyBorder="1" applyAlignment="1" applyProtection="1">
      <alignment horizontal="center" vertical="center"/>
    </xf>
    <xf numFmtId="0" fontId="22" fillId="0" borderId="0" xfId="53" applyFont="1" applyFill="1" applyBorder="1" applyAlignment="1" applyProtection="1">
      <alignment horizont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21" fillId="0" borderId="0" xfId="53" applyFont="1" applyFill="1" applyBorder="1" applyAlignment="1" applyProtection="1"/>
    <xf numFmtId="0" fontId="21" fillId="0" borderId="48" xfId="53" applyFont="1" applyFill="1" applyBorder="1" applyAlignment="1" applyProtection="1"/>
    <xf numFmtId="0" fontId="34" fillId="0" borderId="0" xfId="53" applyFont="1" applyFill="1" applyAlignment="1" applyProtection="1"/>
    <xf numFmtId="0" fontId="20" fillId="0" borderId="49" xfId="53" applyFont="1" applyFill="1" applyBorder="1" applyAlignment="1" applyProtection="1"/>
    <xf numFmtId="0" fontId="23" fillId="0" borderId="0" xfId="53" applyFont="1" applyFill="1" applyBorder="1" applyAlignment="1" applyProtection="1">
      <alignment horizontal="center" vertical="center"/>
    </xf>
    <xf numFmtId="0" fontId="24" fillId="0" borderId="32" xfId="53" applyFont="1" applyFill="1" applyBorder="1" applyAlignment="1" applyProtection="1">
      <alignment horizontal="left"/>
    </xf>
    <xf numFmtId="0" fontId="20" fillId="0" borderId="0" xfId="53" applyFont="1" applyFill="1" applyBorder="1" applyAlignment="1" applyProtection="1">
      <alignment horizontal="left"/>
    </xf>
    <xf numFmtId="0" fontId="21" fillId="0" borderId="0" xfId="53" applyFont="1" applyFill="1" applyBorder="1" applyAlignment="1" applyProtection="1">
      <alignment horizontal="center"/>
    </xf>
    <xf numFmtId="0" fontId="21" fillId="0" borderId="50" xfId="53" applyFont="1" applyFill="1" applyBorder="1" applyAlignment="1" applyProtection="1">
      <alignment horizontal="center"/>
    </xf>
    <xf numFmtId="0" fontId="21" fillId="0" borderId="50" xfId="53" applyFont="1" applyFill="1" applyBorder="1" applyAlignment="1" applyProtection="1"/>
    <xf numFmtId="0" fontId="27" fillId="0" borderId="48" xfId="53" applyFont="1" applyFill="1" applyBorder="1" applyAlignment="1" applyProtection="1">
      <alignment horizontal="centerContinuous" vertical="center"/>
    </xf>
    <xf numFmtId="0" fontId="25" fillId="0" borderId="51" xfId="53" applyFont="1" applyFill="1" applyBorder="1" applyAlignment="1" applyProtection="1">
      <alignment vertical="center"/>
    </xf>
    <xf numFmtId="0" fontId="23" fillId="0" borderId="19" xfId="53" applyFont="1" applyFill="1" applyBorder="1" applyAlignment="1" applyProtection="1">
      <alignment vertical="center"/>
    </xf>
    <xf numFmtId="0" fontId="25" fillId="0" borderId="19" xfId="53" applyFont="1" applyFill="1" applyBorder="1" applyAlignment="1" applyProtection="1">
      <alignment horizontal="centerContinuous" vertical="center"/>
    </xf>
    <xf numFmtId="0" fontId="25" fillId="0" borderId="52" xfId="53" applyFont="1" applyFill="1" applyBorder="1" applyAlignment="1" applyProtection="1">
      <alignment horizontal="centerContinuous" vertical="center"/>
    </xf>
    <xf numFmtId="0" fontId="25" fillId="0" borderId="0" xfId="53" applyFont="1" applyFill="1" applyAlignment="1" applyProtection="1">
      <alignment vertical="center"/>
    </xf>
    <xf numFmtId="0" fontId="25" fillId="0" borderId="32" xfId="53" applyFont="1" applyFill="1" applyBorder="1" applyAlignment="1" applyProtection="1">
      <alignment horizontal="centerContinuous" vertical="center"/>
    </xf>
    <xf numFmtId="0" fontId="25" fillId="0" borderId="0" xfId="53" applyFont="1" applyFill="1" applyBorder="1" applyAlignment="1" applyProtection="1">
      <alignment horizontal="centerContinuous" vertical="center"/>
    </xf>
    <xf numFmtId="0" fontId="23" fillId="0" borderId="55" xfId="53" applyFont="1" applyFill="1" applyBorder="1" applyAlignment="1" applyProtection="1">
      <alignment horizontal="center" vertical="center"/>
    </xf>
    <xf numFmtId="0" fontId="25" fillId="0" borderId="13" xfId="53" applyFont="1" applyFill="1" applyBorder="1" applyAlignment="1" applyProtection="1">
      <alignment horizontal="center" vertical="center"/>
    </xf>
    <xf numFmtId="0" fontId="25" fillId="0" borderId="56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0" fontId="25" fillId="0" borderId="57" xfId="53" applyFont="1" applyFill="1" applyBorder="1" applyAlignment="1" applyProtection="1">
      <alignment vertical="center"/>
    </xf>
    <xf numFmtId="0" fontId="23" fillId="0" borderId="26" xfId="53" applyFont="1" applyFill="1" applyBorder="1" applyAlignment="1" applyProtection="1">
      <alignment vertical="center"/>
    </xf>
    <xf numFmtId="0" fontId="25" fillId="0" borderId="26" xfId="53" applyFont="1" applyFill="1" applyBorder="1" applyAlignment="1" applyProtection="1">
      <alignment horizontal="center" vertical="center"/>
    </xf>
    <xf numFmtId="0" fontId="25" fillId="0" borderId="58" xfId="53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>
      <alignment horizontal="center"/>
    </xf>
    <xf numFmtId="0" fontId="29" fillId="0" borderId="59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5" fillId="0" borderId="60" xfId="53" applyFont="1" applyFill="1" applyBorder="1" applyAlignment="1" applyProtection="1">
      <alignment horizontal="centerContinuous" vertical="center"/>
    </xf>
    <xf numFmtId="0" fontId="25" fillId="0" borderId="33" xfId="53" applyFont="1" applyFill="1" applyBorder="1" applyAlignment="1" applyProtection="1">
      <alignment horizontal="centerContinuous" vertical="center"/>
    </xf>
    <xf numFmtId="0" fontId="25" fillId="0" borderId="61" xfId="53" applyFont="1" applyFill="1" applyBorder="1" applyAlignment="1" applyProtection="1">
      <alignment horizontal="center" vertical="center"/>
    </xf>
    <xf numFmtId="0" fontId="25" fillId="0" borderId="16" xfId="53" applyFont="1" applyFill="1" applyBorder="1" applyAlignment="1" applyProtection="1">
      <alignment horizontal="center" vertical="center"/>
    </xf>
    <xf numFmtId="0" fontId="25" fillId="0" borderId="18" xfId="53" applyFont="1" applyFill="1" applyBorder="1" applyAlignment="1" applyProtection="1">
      <alignment horizontal="center" vertical="center"/>
    </xf>
    <xf numFmtId="0" fontId="25" fillId="0" borderId="62" xfId="53" applyFont="1" applyFill="1" applyBorder="1" applyAlignment="1" applyProtection="1">
      <alignment horizontal="center" vertical="center"/>
    </xf>
    <xf numFmtId="0" fontId="25" fillId="0" borderId="17" xfId="53" applyFont="1" applyFill="1" applyBorder="1" applyAlignment="1" applyProtection="1">
      <alignment horizontal="center" vertical="center"/>
    </xf>
    <xf numFmtId="0" fontId="30" fillId="0" borderId="31" xfId="53" applyFont="1" applyFill="1" applyBorder="1" applyAlignment="1" applyProtection="1"/>
    <xf numFmtId="0" fontId="20" fillId="0" borderId="22" xfId="53" applyFont="1" applyFill="1" applyBorder="1" applyAlignment="1" applyProtection="1"/>
    <xf numFmtId="37" fontId="25" fillId="0" borderId="22" xfId="53" applyNumberFormat="1" applyFont="1" applyFill="1" applyBorder="1" applyAlignment="1" applyProtection="1"/>
    <xf numFmtId="49" fontId="23" fillId="0" borderId="63" xfId="53" applyNumberFormat="1" applyFont="1" applyFill="1" applyBorder="1" applyAlignment="1" applyProtection="1">
      <alignment horizontal="center"/>
    </xf>
    <xf numFmtId="49" fontId="23" fillId="0" borderId="21" xfId="53" applyNumberFormat="1" applyFont="1" applyFill="1" applyBorder="1" applyAlignment="1" applyProtection="1">
      <alignment horizontal="center"/>
    </xf>
    <xf numFmtId="49" fontId="23" fillId="0" borderId="23" xfId="53" applyNumberFormat="1" applyFont="1" applyFill="1" applyBorder="1" applyAlignment="1" applyProtection="1">
      <alignment horizontal="center"/>
    </xf>
    <xf numFmtId="49" fontId="23" fillId="0" borderId="64" xfId="53" applyNumberFormat="1" applyFont="1" applyFill="1" applyBorder="1" applyAlignment="1" applyProtection="1">
      <alignment horizontal="center"/>
    </xf>
    <xf numFmtId="49" fontId="35" fillId="0" borderId="37" xfId="53" applyNumberFormat="1" applyFont="1" applyFill="1" applyBorder="1" applyAlignment="1" applyProtection="1">
      <alignment horizontal="center"/>
    </xf>
    <xf numFmtId="49" fontId="35" fillId="0" borderId="23" xfId="53" applyNumberFormat="1" applyFont="1" applyFill="1" applyBorder="1" applyAlignment="1" applyProtection="1">
      <alignment horizontal="center"/>
    </xf>
    <xf numFmtId="0" fontId="25" fillId="0" borderId="0" xfId="53" applyFont="1" applyFill="1" applyAlignment="1" applyProtection="1"/>
    <xf numFmtId="0" fontId="25" fillId="0" borderId="32" xfId="53" applyFont="1" applyFill="1" applyBorder="1" applyAlignment="1" applyProtection="1"/>
    <xf numFmtId="0" fontId="23" fillId="0" borderId="0" xfId="53" applyFont="1" applyFill="1" applyBorder="1" applyAlignment="1" applyProtection="1"/>
    <xf numFmtId="165" fontId="25" fillId="0" borderId="0" xfId="53" applyNumberFormat="1" applyFont="1" applyFill="1" applyBorder="1" applyAlignment="1" applyProtection="1"/>
    <xf numFmtId="49" fontId="23" fillId="0" borderId="55" xfId="53" applyNumberFormat="1" applyFont="1" applyFill="1" applyBorder="1" applyAlignment="1" applyProtection="1">
      <alignment horizontal="center"/>
    </xf>
    <xf numFmtId="165" fontId="25" fillId="0" borderId="13" xfId="53" applyNumberFormat="1" applyFont="1" applyFill="1" applyBorder="1" applyAlignment="1" applyProtection="1">
      <protection locked="0"/>
    </xf>
    <xf numFmtId="165" fontId="25" fillId="0" borderId="24" xfId="53" applyNumberFormat="1" applyFont="1" applyFill="1" applyBorder="1" applyAlignment="1" applyProtection="1">
      <protection locked="0"/>
    </xf>
    <xf numFmtId="165" fontId="25" fillId="0" borderId="56" xfId="53" applyNumberFormat="1" applyFont="1" applyFill="1" applyBorder="1" applyAlignment="1" applyProtection="1">
      <protection locked="0"/>
    </xf>
    <xf numFmtId="165" fontId="25" fillId="0" borderId="14" xfId="53" applyNumberFormat="1" applyFont="1" applyFill="1" applyBorder="1" applyAlignment="1" applyProtection="1">
      <protection locked="0"/>
    </xf>
    <xf numFmtId="165" fontId="25" fillId="0" borderId="0" xfId="53" applyNumberFormat="1" applyFont="1" applyFill="1" applyAlignment="1" applyProtection="1"/>
    <xf numFmtId="0" fontId="29" fillId="0" borderId="31" xfId="53" applyFont="1" applyFill="1" applyBorder="1" applyAlignment="1" applyProtection="1"/>
    <xf numFmtId="0" fontId="23" fillId="0" borderId="22" xfId="53" applyFont="1" applyFill="1" applyBorder="1" applyAlignment="1" applyProtection="1"/>
    <xf numFmtId="165" fontId="25" fillId="0" borderId="22" xfId="53" applyNumberFormat="1" applyFont="1" applyFill="1" applyBorder="1" applyAlignment="1" applyProtection="1"/>
    <xf numFmtId="165" fontId="25" fillId="0" borderId="21" xfId="53" applyNumberFormat="1" applyFont="1" applyFill="1" applyBorder="1" applyAlignment="1" applyProtection="1">
      <protection locked="0"/>
    </xf>
    <xf numFmtId="165" fontId="25" fillId="0" borderId="23" xfId="53" applyNumberFormat="1" applyFont="1" applyFill="1" applyBorder="1" applyAlignment="1" applyProtection="1">
      <protection locked="0"/>
    </xf>
    <xf numFmtId="165" fontId="25" fillId="0" borderId="64" xfId="53" applyNumberFormat="1" applyFont="1" applyFill="1" applyBorder="1" applyAlignment="1" applyProtection="1">
      <protection locked="0"/>
    </xf>
    <xf numFmtId="165" fontId="25" fillId="0" borderId="37" xfId="53" applyNumberFormat="1" applyFont="1" applyFill="1" applyBorder="1" applyAlignment="1" applyProtection="1">
      <protection locked="0"/>
    </xf>
    <xf numFmtId="0" fontId="29" fillId="0" borderId="57" xfId="53" applyFont="1" applyFill="1" applyBorder="1" applyAlignment="1" applyProtection="1"/>
    <xf numFmtId="0" fontId="23" fillId="0" borderId="26" xfId="53" applyFont="1" applyFill="1" applyBorder="1" applyAlignment="1" applyProtection="1"/>
    <xf numFmtId="165" fontId="25" fillId="0" borderId="26" xfId="53" applyNumberFormat="1" applyFont="1" applyFill="1" applyBorder="1" applyAlignment="1" applyProtection="1"/>
    <xf numFmtId="49" fontId="23" fillId="0" borderId="58" xfId="53" applyNumberFormat="1" applyFont="1" applyFill="1" applyBorder="1" applyAlignment="1" applyProtection="1">
      <alignment horizontal="center"/>
    </xf>
    <xf numFmtId="165" fontId="25" fillId="0" borderId="25" xfId="53" applyNumberFormat="1" applyFont="1" applyFill="1" applyBorder="1" applyAlignment="1" applyProtection="1">
      <protection locked="0"/>
    </xf>
    <xf numFmtId="165" fontId="25" fillId="0" borderId="27" xfId="53" applyNumberFormat="1" applyFont="1" applyFill="1" applyBorder="1" applyAlignment="1" applyProtection="1">
      <protection locked="0"/>
    </xf>
    <xf numFmtId="165" fontId="25" fillId="0" borderId="59" xfId="53" applyNumberFormat="1" applyFont="1" applyFill="1" applyBorder="1" applyAlignment="1" applyProtection="1">
      <protection locked="0"/>
    </xf>
    <xf numFmtId="165" fontId="25" fillId="0" borderId="15" xfId="53" applyNumberFormat="1" applyFont="1" applyFill="1" applyBorder="1" applyAlignment="1" applyProtection="1">
      <protection locked="0"/>
    </xf>
    <xf numFmtId="0" fontId="25" fillId="0" borderId="57" xfId="53" applyFont="1" applyFill="1" applyBorder="1" applyAlignment="1" applyProtection="1"/>
    <xf numFmtId="0" fontId="25" fillId="0" borderId="31" xfId="53" applyFont="1" applyFill="1" applyBorder="1" applyAlignment="1" applyProtection="1"/>
    <xf numFmtId="49" fontId="36" fillId="0" borderId="58" xfId="53" applyNumberFormat="1" applyFont="1" applyFill="1" applyBorder="1" applyAlignment="1" applyProtection="1">
      <alignment horizontal="center"/>
    </xf>
    <xf numFmtId="0" fontId="30" fillId="0" borderId="57" xfId="53" applyFont="1" applyFill="1" applyBorder="1" applyAlignment="1" applyProtection="1"/>
    <xf numFmtId="0" fontId="20" fillId="0" borderId="26" xfId="53" applyFont="1" applyFill="1" applyBorder="1" applyAlignment="1" applyProtection="1"/>
    <xf numFmtId="165" fontId="30" fillId="0" borderId="26" xfId="53" applyNumberFormat="1" applyFont="1" applyFill="1" applyBorder="1" applyAlignment="1" applyProtection="1"/>
    <xf numFmtId="49" fontId="20" fillId="0" borderId="58" xfId="53" applyNumberFormat="1" applyFont="1" applyFill="1" applyBorder="1" applyAlignment="1" applyProtection="1">
      <alignment horizontal="center"/>
    </xf>
    <xf numFmtId="165" fontId="30" fillId="0" borderId="25" xfId="53" applyNumberFormat="1" applyFont="1" applyFill="1" applyBorder="1" applyAlignment="1" applyProtection="1"/>
    <xf numFmtId="165" fontId="30" fillId="0" borderId="27" xfId="53" applyNumberFormat="1" applyFont="1" applyFill="1" applyBorder="1" applyAlignment="1" applyProtection="1"/>
    <xf numFmtId="165" fontId="30" fillId="0" borderId="59" xfId="53" applyNumberFormat="1" applyFont="1" applyFill="1" applyBorder="1" applyAlignment="1" applyProtection="1"/>
    <xf numFmtId="165" fontId="30" fillId="0" borderId="15" xfId="53" applyNumberFormat="1" applyFont="1" applyFill="1" applyBorder="1" applyAlignment="1" applyProtection="1"/>
    <xf numFmtId="165" fontId="25" fillId="0" borderId="21" xfId="53" applyNumberFormat="1" applyFont="1" applyFill="1" applyBorder="1" applyAlignment="1" applyProtection="1"/>
    <xf numFmtId="165" fontId="25" fillId="0" borderId="23" xfId="53" applyNumberFormat="1" applyFont="1" applyFill="1" applyBorder="1" applyAlignment="1" applyProtection="1"/>
    <xf numFmtId="165" fontId="25" fillId="0" borderId="64" xfId="53" applyNumberFormat="1" applyFont="1" applyFill="1" applyBorder="1" applyAlignment="1" applyProtection="1"/>
    <xf numFmtId="165" fontId="32" fillId="0" borderId="37" xfId="53" applyNumberFormat="1" applyFont="1" applyFill="1" applyBorder="1" applyAlignment="1" applyProtection="1"/>
    <xf numFmtId="165" fontId="32" fillId="0" borderId="23" xfId="53" applyNumberFormat="1" applyFont="1" applyFill="1" applyBorder="1" applyAlignment="1" applyProtection="1"/>
    <xf numFmtId="165" fontId="32" fillId="0" borderId="37" xfId="53" applyNumberFormat="1" applyFont="1" applyFill="1" applyBorder="1" applyAlignment="1" applyProtection="1">
      <protection locked="0"/>
    </xf>
    <xf numFmtId="165" fontId="32" fillId="0" borderId="23" xfId="53" applyNumberFormat="1" applyFont="1" applyFill="1" applyBorder="1" applyAlignment="1" applyProtection="1">
      <protection locked="0"/>
    </xf>
    <xf numFmtId="165" fontId="32" fillId="0" borderId="15" xfId="53" applyNumberFormat="1" applyFont="1" applyFill="1" applyBorder="1" applyAlignment="1" applyProtection="1">
      <protection locked="0"/>
    </xf>
    <xf numFmtId="165" fontId="32" fillId="0" borderId="27" xfId="53" applyNumberFormat="1" applyFont="1" applyFill="1" applyBorder="1" applyAlignment="1" applyProtection="1">
      <protection locked="0"/>
    </xf>
    <xf numFmtId="0" fontId="29" fillId="0" borderId="32" xfId="53" applyFont="1" applyFill="1" applyBorder="1" applyAlignment="1" applyProtection="1"/>
    <xf numFmtId="0" fontId="20" fillId="0" borderId="0" xfId="53" applyFont="1" applyFill="1" applyBorder="1" applyAlignment="1" applyProtection="1"/>
    <xf numFmtId="37" fontId="25" fillId="0" borderId="0" xfId="53" applyNumberFormat="1" applyFont="1" applyFill="1" applyBorder="1" applyAlignment="1" applyProtection="1"/>
    <xf numFmtId="165" fontId="25" fillId="0" borderId="13" xfId="53" applyNumberFormat="1" applyFont="1" applyFill="1" applyBorder="1" applyAlignment="1" applyProtection="1"/>
    <xf numFmtId="165" fontId="25" fillId="0" borderId="24" xfId="53" applyNumberFormat="1" applyFont="1" applyFill="1" applyBorder="1" applyAlignment="1" applyProtection="1"/>
    <xf numFmtId="165" fontId="25" fillId="0" borderId="56" xfId="53" applyNumberFormat="1" applyFont="1" applyFill="1" applyBorder="1" applyAlignment="1" applyProtection="1"/>
    <xf numFmtId="165" fontId="32" fillId="0" borderId="14" xfId="53" applyNumberFormat="1" applyFont="1" applyFill="1" applyBorder="1" applyAlignment="1" applyProtection="1"/>
    <xf numFmtId="165" fontId="32" fillId="0" borderId="24" xfId="53" applyNumberFormat="1" applyFont="1" applyFill="1" applyBorder="1" applyAlignment="1" applyProtection="1"/>
    <xf numFmtId="37" fontId="25" fillId="0" borderId="26" xfId="53" applyNumberFormat="1" applyFont="1" applyFill="1" applyBorder="1" applyAlignment="1" applyProtection="1"/>
    <xf numFmtId="37" fontId="30" fillId="0" borderId="22" xfId="53" applyNumberFormat="1" applyFont="1" applyFill="1" applyBorder="1" applyAlignment="1" applyProtection="1"/>
    <xf numFmtId="49" fontId="20" fillId="0" borderId="63" xfId="53" applyNumberFormat="1" applyFont="1" applyFill="1" applyBorder="1" applyAlignment="1" applyProtection="1">
      <alignment horizontal="center"/>
    </xf>
    <xf numFmtId="165" fontId="30" fillId="0" borderId="21" xfId="53" applyNumberFormat="1" applyFont="1" applyFill="1" applyBorder="1" applyAlignment="1" applyProtection="1"/>
    <xf numFmtId="165" fontId="30" fillId="0" borderId="23" xfId="53" applyNumberFormat="1" applyFont="1" applyFill="1" applyBorder="1" applyAlignment="1" applyProtection="1"/>
    <xf numFmtId="165" fontId="30" fillId="0" borderId="64" xfId="53" applyNumberFormat="1" applyFont="1" applyFill="1" applyBorder="1" applyAlignment="1" applyProtection="1"/>
    <xf numFmtId="165" fontId="30" fillId="0" borderId="37" xfId="53" applyNumberFormat="1" applyFont="1" applyFill="1" applyBorder="1" applyAlignment="1" applyProtection="1"/>
    <xf numFmtId="0" fontId="30" fillId="0" borderId="51" xfId="53" applyFont="1" applyFill="1" applyBorder="1" applyAlignment="1" applyProtection="1"/>
    <xf numFmtId="0" fontId="20" fillId="0" borderId="19" xfId="53" applyFont="1" applyFill="1" applyBorder="1" applyAlignment="1" applyProtection="1"/>
    <xf numFmtId="37" fontId="25" fillId="0" borderId="19" xfId="53" applyNumberFormat="1" applyFont="1" applyFill="1" applyBorder="1" applyAlignment="1" applyProtection="1"/>
    <xf numFmtId="165" fontId="29" fillId="0" borderId="52" xfId="53" applyNumberFormat="1" applyFont="1" applyFill="1" applyBorder="1" applyAlignment="1" applyProtection="1">
      <alignment horizontal="right"/>
    </xf>
    <xf numFmtId="0" fontId="25" fillId="0" borderId="51" xfId="53" applyFont="1" applyFill="1" applyBorder="1" applyAlignment="1" applyProtection="1"/>
    <xf numFmtId="0" fontId="25" fillId="0" borderId="19" xfId="53" applyFont="1" applyFill="1" applyBorder="1" applyAlignment="1" applyProtection="1"/>
    <xf numFmtId="0" fontId="25" fillId="0" borderId="47" xfId="53" applyFont="1" applyFill="1" applyBorder="1" applyAlignment="1" applyProtection="1"/>
    <xf numFmtId="0" fontId="32" fillId="0" borderId="19" xfId="53" applyFont="1" applyFill="1" applyBorder="1" applyAlignment="1" applyProtection="1"/>
    <xf numFmtId="0" fontId="30" fillId="0" borderId="26" xfId="53" applyFont="1" applyFill="1" applyBorder="1" applyAlignment="1" applyProtection="1"/>
    <xf numFmtId="0" fontId="30" fillId="0" borderId="58" xfId="53" applyFont="1" applyFill="1" applyBorder="1" applyAlignment="1" applyProtection="1">
      <alignment horizontal="center"/>
    </xf>
    <xf numFmtId="165" fontId="30" fillId="0" borderId="65" xfId="53" applyNumberFormat="1" applyFont="1" applyFill="1" applyBorder="1" applyAlignment="1" applyProtection="1"/>
    <xf numFmtId="0" fontId="1" fillId="0" borderId="0" xfId="0" applyFont="1" applyFill="1"/>
    <xf numFmtId="0" fontId="30" fillId="0" borderId="32" xfId="53" applyFont="1" applyFill="1" applyBorder="1" applyAlignment="1" applyProtection="1"/>
    <xf numFmtId="0" fontId="30" fillId="0" borderId="0" xfId="53" applyFont="1" applyFill="1" applyBorder="1" applyAlignment="1" applyProtection="1"/>
    <xf numFmtId="0" fontId="30" fillId="0" borderId="55" xfId="53" applyFont="1" applyFill="1" applyBorder="1" applyAlignment="1" applyProtection="1">
      <alignment horizontal="center"/>
    </xf>
    <xf numFmtId="0" fontId="30" fillId="0" borderId="13" xfId="53" applyFont="1" applyFill="1" applyBorder="1" applyAlignment="1" applyProtection="1"/>
    <xf numFmtId="0" fontId="30" fillId="0" borderId="14" xfId="53" applyFont="1" applyFill="1" applyBorder="1" applyAlignment="1" applyProtection="1"/>
    <xf numFmtId="0" fontId="30" fillId="0" borderId="48" xfId="53" applyFont="1" applyFill="1" applyBorder="1" applyAlignment="1" applyProtection="1"/>
    <xf numFmtId="0" fontId="37" fillId="0" borderId="14" xfId="53" applyFont="1" applyFill="1" applyBorder="1" applyAlignment="1" applyProtection="1"/>
    <xf numFmtId="165" fontId="29" fillId="0" borderId="0" xfId="53" applyNumberFormat="1" applyFont="1" applyFill="1" applyBorder="1" applyAlignment="1" applyProtection="1">
      <alignment horizontal="right"/>
    </xf>
    <xf numFmtId="0" fontId="30" fillId="0" borderId="25" xfId="53" applyFont="1" applyFill="1" applyBorder="1" applyAlignment="1" applyProtection="1"/>
    <xf numFmtId="0" fontId="30" fillId="0" borderId="15" xfId="53" applyFont="1" applyFill="1" applyBorder="1" applyAlignment="1" applyProtection="1"/>
    <xf numFmtId="0" fontId="37" fillId="0" borderId="15" xfId="53" applyFont="1" applyFill="1" applyBorder="1" applyAlignment="1" applyProtection="1"/>
    <xf numFmtId="0" fontId="30" fillId="0" borderId="66" xfId="53" applyFont="1" applyFill="1" applyBorder="1" applyAlignment="1" applyProtection="1"/>
    <xf numFmtId="0" fontId="30" fillId="0" borderId="50" xfId="53" applyFont="1" applyFill="1" applyBorder="1" applyAlignment="1" applyProtection="1"/>
    <xf numFmtId="0" fontId="30" fillId="0" borderId="67" xfId="53" applyFont="1" applyFill="1" applyBorder="1" applyAlignment="1" applyProtection="1">
      <alignment horizontal="center"/>
    </xf>
    <xf numFmtId="0" fontId="30" fillId="0" borderId="34" xfId="53" applyFont="1" applyFill="1" applyBorder="1" applyAlignment="1" applyProtection="1"/>
    <xf numFmtId="0" fontId="30" fillId="0" borderId="39" xfId="53" applyFont="1" applyFill="1" applyBorder="1" applyAlignment="1" applyProtection="1"/>
    <xf numFmtId="165" fontId="30" fillId="0" borderId="68" xfId="53" applyNumberFormat="1" applyFont="1" applyFill="1" applyBorder="1" applyAlignment="1" applyProtection="1"/>
    <xf numFmtId="165" fontId="37" fillId="0" borderId="39" xfId="53" applyNumberFormat="1" applyFont="1" applyFill="1" applyBorder="1" applyAlignment="1" applyProtection="1"/>
    <xf numFmtId="165" fontId="37" fillId="0" borderId="35" xfId="53" applyNumberFormat="1" applyFont="1" applyFill="1" applyBorder="1" applyAlignment="1" applyProtection="1"/>
    <xf numFmtId="49" fontId="23" fillId="0" borderId="0" xfId="53" applyNumberFormat="1" applyFont="1" applyFill="1" applyBorder="1" applyAlignment="1" applyProtection="1">
      <alignment horizontal="center"/>
    </xf>
    <xf numFmtId="165" fontId="38" fillId="0" borderId="0" xfId="53" applyNumberFormat="1" applyFont="1" applyFill="1" applyBorder="1" applyAlignment="1" applyProtection="1"/>
    <xf numFmtId="165" fontId="30" fillId="0" borderId="0" xfId="53" applyNumberFormat="1" applyFont="1" applyFill="1" applyBorder="1" applyAlignment="1" applyProtection="1"/>
    <xf numFmtId="0" fontId="25" fillId="0" borderId="0" xfId="53" applyFont="1" applyFill="1" applyBorder="1" applyAlignment="1" applyProtection="1"/>
    <xf numFmtId="0" fontId="25" fillId="0" borderId="48" xfId="53" applyFont="1" applyFill="1" applyBorder="1" applyAlignment="1" applyProtection="1"/>
    <xf numFmtId="0" fontId="29" fillId="0" borderId="0" xfId="53" applyFont="1" applyFill="1" applyBorder="1" applyAlignment="1" applyProtection="1"/>
    <xf numFmtId="0" fontId="29" fillId="0" borderId="0" xfId="53" applyFont="1" applyFill="1" applyBorder="1" applyProtection="1"/>
    <xf numFmtId="37" fontId="29" fillId="0" borderId="0" xfId="53" applyNumberFormat="1" applyFont="1" applyFill="1" applyBorder="1" applyAlignment="1" applyProtection="1"/>
    <xf numFmtId="0" fontId="29" fillId="0" borderId="48" xfId="53" applyFont="1" applyFill="1" applyBorder="1" applyAlignment="1" applyProtection="1"/>
    <xf numFmtId="0" fontId="29" fillId="0" borderId="0" xfId="53" applyFont="1" applyFill="1" applyAlignment="1" applyProtection="1"/>
    <xf numFmtId="0" fontId="29" fillId="0" borderId="66" xfId="0" applyFont="1" applyFill="1" applyBorder="1"/>
    <xf numFmtId="0" fontId="23" fillId="0" borderId="50" xfId="53" applyFont="1" applyFill="1" applyBorder="1" applyAlignment="1" applyProtection="1"/>
    <xf numFmtId="37" fontId="39" fillId="0" borderId="50" xfId="53" applyNumberFormat="1" applyFont="1" applyFill="1" applyBorder="1" applyAlignment="1" applyProtection="1"/>
    <xf numFmtId="37" fontId="21" fillId="0" borderId="50" xfId="53" applyNumberFormat="1" applyFont="1" applyFill="1" applyBorder="1" applyAlignment="1" applyProtection="1"/>
    <xf numFmtId="0" fontId="39" fillId="0" borderId="50" xfId="53" applyFont="1" applyFill="1" applyBorder="1" applyAlignment="1" applyProtection="1"/>
    <xf numFmtId="0" fontId="25" fillId="0" borderId="50" xfId="53" applyFont="1" applyFill="1" applyBorder="1" applyAlignment="1" applyProtection="1"/>
    <xf numFmtId="0" fontId="21" fillId="0" borderId="69" xfId="53" applyFont="1" applyFill="1" applyBorder="1" applyAlignment="1" applyProtection="1"/>
    <xf numFmtId="0" fontId="23" fillId="0" borderId="0" xfId="53" applyFont="1" applyFill="1" applyAlignment="1" applyProtection="1"/>
    <xf numFmtId="37" fontId="21" fillId="0" borderId="0" xfId="53" applyNumberFormat="1" applyFont="1" applyFill="1" applyAlignment="1" applyProtection="1"/>
    <xf numFmtId="0" fontId="22" fillId="0" borderId="0" xfId="0" applyFont="1" applyFill="1" applyBorder="1" applyAlignment="1" applyProtection="1">
      <alignment horizontal="left" vertical="center"/>
    </xf>
    <xf numFmtId="0" fontId="27" fillId="0" borderId="0" xfId="53" applyFont="1" applyFill="1" applyBorder="1" applyAlignment="1" applyProtection="1">
      <alignment horizontal="centerContinuous" vertical="center"/>
    </xf>
    <xf numFmtId="0" fontId="25" fillId="0" borderId="0" xfId="54" applyFont="1"/>
    <xf numFmtId="0" fontId="25" fillId="0" borderId="90" xfId="54" applyNumberFormat="1" applyFont="1" applyFill="1" applyBorder="1" applyAlignment="1" applyProtection="1">
      <alignment horizontal="center" wrapText="1"/>
    </xf>
    <xf numFmtId="0" fontId="25" fillId="0" borderId="91" xfId="54" applyNumberFormat="1" applyFont="1" applyFill="1" applyBorder="1" applyAlignment="1" applyProtection="1">
      <alignment horizontal="center" wrapText="1"/>
    </xf>
    <xf numFmtId="0" fontId="25" fillId="0" borderId="84" xfId="54" applyNumberFormat="1" applyFont="1" applyFill="1" applyBorder="1" applyAlignment="1" applyProtection="1">
      <alignment horizontal="center"/>
    </xf>
    <xf numFmtId="0" fontId="25" fillId="0" borderId="92" xfId="54" applyNumberFormat="1" applyFont="1" applyFill="1" applyBorder="1" applyAlignment="1" applyProtection="1">
      <alignment horizontal="center" wrapText="1"/>
    </xf>
    <xf numFmtId="0" fontId="25" fillId="0" borderId="93" xfId="54" applyNumberFormat="1" applyFont="1" applyFill="1" applyBorder="1" applyAlignment="1" applyProtection="1">
      <alignment horizontal="center" wrapText="1"/>
    </xf>
    <xf numFmtId="0" fontId="25" fillId="0" borderId="94" xfId="54" applyNumberFormat="1" applyFont="1" applyFill="1" applyBorder="1" applyAlignment="1" applyProtection="1">
      <alignment horizontal="center" wrapText="1"/>
    </xf>
    <xf numFmtId="0" fontId="25" fillId="0" borderId="95" xfId="54" applyNumberFormat="1" applyFont="1" applyFill="1" applyBorder="1" applyAlignment="1" applyProtection="1">
      <alignment horizontal="center" wrapText="1"/>
    </xf>
    <xf numFmtId="0" fontId="25" fillId="0" borderId="96" xfId="54" applyNumberFormat="1" applyFont="1" applyFill="1" applyBorder="1" applyAlignment="1" applyProtection="1">
      <alignment horizontal="center" wrapText="1"/>
    </xf>
    <xf numFmtId="0" fontId="25" fillId="0" borderId="97" xfId="54" applyNumberFormat="1" applyFont="1" applyFill="1" applyBorder="1" applyAlignment="1" applyProtection="1">
      <alignment horizontal="center" wrapText="1"/>
    </xf>
    <xf numFmtId="0" fontId="30" fillId="0" borderId="98" xfId="54" applyNumberFormat="1" applyFont="1" applyFill="1" applyBorder="1" applyAlignment="1" applyProtection="1">
      <alignment horizontal="left" vertical="center" wrapText="1"/>
    </xf>
    <xf numFmtId="165" fontId="29" fillId="24" borderId="99" xfId="0" applyNumberFormat="1" applyFont="1" applyFill="1" applyBorder="1" applyAlignment="1" applyProtection="1">
      <protection locked="0"/>
    </xf>
    <xf numFmtId="165" fontId="29" fillId="24" borderId="63" xfId="0" applyNumberFormat="1" applyFont="1" applyFill="1" applyBorder="1" applyAlignment="1" applyProtection="1">
      <protection locked="0"/>
    </xf>
    <xf numFmtId="165" fontId="29" fillId="24" borderId="31" xfId="0" applyNumberFormat="1" applyFont="1" applyFill="1" applyBorder="1" applyAlignment="1" applyProtection="1">
      <protection locked="0"/>
    </xf>
    <xf numFmtId="165" fontId="29" fillId="24" borderId="23" xfId="0" applyNumberFormat="1" applyFont="1" applyFill="1" applyBorder="1" applyAlignment="1" applyProtection="1">
      <protection locked="0"/>
    </xf>
    <xf numFmtId="165" fontId="29" fillId="24" borderId="64" xfId="0" applyNumberFormat="1" applyFont="1" applyFill="1" applyBorder="1" applyAlignment="1" applyProtection="1">
      <protection locked="0"/>
    </xf>
    <xf numFmtId="165" fontId="29" fillId="24" borderId="21" xfId="0" applyNumberFormat="1" applyFont="1" applyFill="1" applyBorder="1" applyAlignment="1" applyProtection="1">
      <protection locked="0"/>
    </xf>
    <xf numFmtId="165" fontId="30" fillId="24" borderId="100" xfId="0" applyNumberFormat="1" applyFont="1" applyFill="1" applyBorder="1" applyAlignment="1" applyProtection="1">
      <protection locked="0"/>
    </xf>
    <xf numFmtId="0" fontId="25" fillId="0" borderId="101" xfId="54" applyNumberFormat="1" applyFont="1" applyFill="1" applyBorder="1" applyAlignment="1" applyProtection="1">
      <alignment horizontal="left" vertical="center" wrapText="1"/>
    </xf>
    <xf numFmtId="165" fontId="29" fillId="24" borderId="78" xfId="0" applyNumberFormat="1" applyFont="1" applyFill="1" applyBorder="1" applyAlignment="1" applyProtection="1">
      <protection locked="0"/>
    </xf>
    <xf numFmtId="165" fontId="29" fillId="24" borderId="84" xfId="0" applyNumberFormat="1" applyFont="1" applyFill="1" applyBorder="1" applyAlignment="1" applyProtection="1">
      <protection locked="0"/>
    </xf>
    <xf numFmtId="165" fontId="29" fillId="24" borderId="102" xfId="0" applyNumberFormat="1" applyFont="1" applyFill="1" applyBorder="1" applyAlignment="1" applyProtection="1">
      <protection locked="0"/>
    </xf>
    <xf numFmtId="165" fontId="29" fillId="24" borderId="103" xfId="0" applyNumberFormat="1" applyFont="1" applyFill="1" applyBorder="1" applyAlignment="1" applyProtection="1">
      <protection locked="0"/>
    </xf>
    <xf numFmtId="165" fontId="29" fillId="24" borderId="104" xfId="0" applyNumberFormat="1" applyFont="1" applyFill="1" applyBorder="1" applyAlignment="1" applyProtection="1">
      <protection locked="0"/>
    </xf>
    <xf numFmtId="165" fontId="30" fillId="24" borderId="42" xfId="0" applyNumberFormat="1" applyFont="1" applyFill="1" applyBorder="1" applyAlignment="1" applyProtection="1">
      <protection locked="0"/>
    </xf>
    <xf numFmtId="0" fontId="30" fillId="0" borderId="101" xfId="54" applyNumberFormat="1" applyFont="1" applyFill="1" applyBorder="1" applyAlignment="1" applyProtection="1">
      <alignment horizontal="left" vertical="center" wrapText="1"/>
    </xf>
    <xf numFmtId="165" fontId="30" fillId="24" borderId="78" xfId="0" applyNumberFormat="1" applyFont="1" applyFill="1" applyBorder="1" applyAlignment="1" applyProtection="1">
      <protection locked="0"/>
    </xf>
    <xf numFmtId="165" fontId="30" fillId="24" borderId="84" xfId="0" applyNumberFormat="1" applyFont="1" applyFill="1" applyBorder="1" applyAlignment="1" applyProtection="1">
      <protection locked="0"/>
    </xf>
    <xf numFmtId="165" fontId="30" fillId="24" borderId="102" xfId="0" applyNumberFormat="1" applyFont="1" applyFill="1" applyBorder="1" applyAlignment="1" applyProtection="1">
      <protection locked="0"/>
    </xf>
    <xf numFmtId="165" fontId="30" fillId="24" borderId="103" xfId="0" applyNumberFormat="1" applyFont="1" applyFill="1" applyBorder="1" applyAlignment="1" applyProtection="1">
      <protection locked="0"/>
    </xf>
    <xf numFmtId="165" fontId="30" fillId="24" borderId="104" xfId="0" applyNumberFormat="1" applyFont="1" applyFill="1" applyBorder="1" applyAlignment="1" applyProtection="1">
      <protection locked="0"/>
    </xf>
    <xf numFmtId="0" fontId="25" fillId="0" borderId="70" xfId="54" applyNumberFormat="1" applyFont="1" applyFill="1" applyBorder="1" applyAlignment="1" applyProtection="1">
      <alignment horizontal="left" vertical="center" wrapText="1"/>
    </xf>
    <xf numFmtId="165" fontId="29" fillId="24" borderId="85" xfId="0" applyNumberFormat="1" applyFont="1" applyFill="1" applyBorder="1" applyAlignment="1" applyProtection="1">
      <protection locked="0"/>
    </xf>
    <xf numFmtId="165" fontId="29" fillId="24" borderId="52" xfId="0" applyNumberFormat="1" applyFont="1" applyFill="1" applyBorder="1" applyAlignment="1" applyProtection="1">
      <protection locked="0"/>
    </xf>
    <xf numFmtId="165" fontId="29" fillId="24" borderId="11" xfId="0" applyNumberFormat="1" applyFont="1" applyFill="1" applyBorder="1" applyAlignment="1" applyProtection="1">
      <protection locked="0"/>
    </xf>
    <xf numFmtId="165" fontId="29" fillId="24" borderId="20" xfId="0" applyNumberFormat="1" applyFont="1" applyFill="1" applyBorder="1" applyAlignment="1" applyProtection="1">
      <protection locked="0"/>
    </xf>
    <xf numFmtId="165" fontId="29" fillId="24" borderId="86" xfId="0" applyNumberFormat="1" applyFont="1" applyFill="1" applyBorder="1" applyAlignment="1" applyProtection="1">
      <protection locked="0"/>
    </xf>
    <xf numFmtId="165" fontId="30" fillId="24" borderId="47" xfId="0" applyNumberFormat="1" applyFont="1" applyFill="1" applyBorder="1" applyAlignment="1" applyProtection="1">
      <protection locked="0"/>
    </xf>
    <xf numFmtId="0" fontId="25" fillId="0" borderId="105" xfId="54" applyNumberFormat="1" applyFont="1" applyFill="1" applyBorder="1" applyAlignment="1" applyProtection="1">
      <alignment horizontal="left" vertical="center" wrapText="1"/>
    </xf>
    <xf numFmtId="165" fontId="29" fillId="24" borderId="45" xfId="0" applyNumberFormat="1" applyFont="1" applyFill="1" applyBorder="1" applyAlignment="1" applyProtection="1">
      <protection locked="0"/>
    </xf>
    <xf numFmtId="165" fontId="29" fillId="24" borderId="58" xfId="0" applyNumberFormat="1" applyFont="1" applyFill="1" applyBorder="1" applyAlignment="1" applyProtection="1">
      <protection locked="0"/>
    </xf>
    <xf numFmtId="165" fontId="29" fillId="24" borderId="25" xfId="0" applyNumberFormat="1" applyFont="1" applyFill="1" applyBorder="1" applyAlignment="1" applyProtection="1">
      <protection locked="0"/>
    </xf>
    <xf numFmtId="165" fontId="29" fillId="24" borderId="59" xfId="0" applyNumberFormat="1" applyFont="1" applyFill="1" applyBorder="1" applyAlignment="1" applyProtection="1">
      <protection locked="0"/>
    </xf>
    <xf numFmtId="165" fontId="30" fillId="24" borderId="65" xfId="0" applyNumberFormat="1" applyFont="1" applyFill="1" applyBorder="1" applyAlignment="1" applyProtection="1">
      <protection locked="0"/>
    </xf>
    <xf numFmtId="0" fontId="25" fillId="0" borderId="106" xfId="54" applyNumberFormat="1" applyFont="1" applyFill="1" applyBorder="1" applyAlignment="1" applyProtection="1">
      <alignment horizontal="left" vertical="center" wrapText="1"/>
    </xf>
    <xf numFmtId="165" fontId="29" fillId="24" borderId="107" xfId="0" applyNumberFormat="1" applyFont="1" applyFill="1" applyBorder="1" applyAlignment="1" applyProtection="1">
      <protection locked="0"/>
    </xf>
    <xf numFmtId="165" fontId="29" fillId="24" borderId="67" xfId="0" applyNumberFormat="1" applyFont="1" applyFill="1" applyBorder="1" applyAlignment="1" applyProtection="1">
      <protection locked="0"/>
    </xf>
    <xf numFmtId="165" fontId="29" fillId="24" borderId="34" xfId="0" applyNumberFormat="1" applyFont="1" applyFill="1" applyBorder="1" applyAlignment="1" applyProtection="1">
      <protection locked="0"/>
    </xf>
    <xf numFmtId="165" fontId="29" fillId="24" borderId="35" xfId="0" applyNumberFormat="1" applyFont="1" applyFill="1" applyBorder="1" applyAlignment="1" applyProtection="1">
      <protection locked="0"/>
    </xf>
    <xf numFmtId="165" fontId="29" fillId="24" borderId="68" xfId="0" applyNumberFormat="1" applyFont="1" applyFill="1" applyBorder="1" applyAlignment="1" applyProtection="1">
      <protection locked="0"/>
    </xf>
    <xf numFmtId="165" fontId="30" fillId="24" borderId="69" xfId="0" applyNumberFormat="1" applyFont="1" applyFill="1" applyBorder="1" applyAlignment="1" applyProtection="1">
      <protection locked="0"/>
    </xf>
    <xf numFmtId="0" fontId="25" fillId="0" borderId="74" xfId="54" applyNumberFormat="1" applyFont="1" applyFill="1" applyBorder="1" applyAlignment="1" applyProtection="1">
      <alignment horizontal="left" vertical="center" wrapText="1"/>
    </xf>
    <xf numFmtId="165" fontId="29" fillId="24" borderId="88" xfId="0" applyNumberFormat="1" applyFont="1" applyFill="1" applyBorder="1" applyAlignment="1" applyProtection="1">
      <protection locked="0"/>
    </xf>
    <xf numFmtId="165" fontId="29" fillId="24" borderId="55" xfId="0" applyNumberFormat="1" applyFont="1" applyFill="1" applyBorder="1" applyAlignment="1" applyProtection="1">
      <protection locked="0"/>
    </xf>
    <xf numFmtId="165" fontId="29" fillId="24" borderId="13" xfId="0" applyNumberFormat="1" applyFont="1" applyFill="1" applyBorder="1" applyAlignment="1" applyProtection="1">
      <protection locked="0"/>
    </xf>
    <xf numFmtId="165" fontId="29" fillId="24" borderId="56" xfId="0" applyNumberFormat="1" applyFont="1" applyFill="1" applyBorder="1" applyAlignment="1" applyProtection="1">
      <protection locked="0"/>
    </xf>
    <xf numFmtId="165" fontId="30" fillId="24" borderId="48" xfId="0" applyNumberFormat="1" applyFont="1" applyFill="1" applyBorder="1" applyAlignment="1" applyProtection="1">
      <protection locked="0"/>
    </xf>
    <xf numFmtId="0" fontId="30" fillId="0" borderId="106" xfId="54" applyNumberFormat="1" applyFont="1" applyFill="1" applyBorder="1" applyAlignment="1" applyProtection="1">
      <alignment horizontal="left" vertical="center" wrapText="1"/>
    </xf>
    <xf numFmtId="165" fontId="30" fillId="24" borderId="107" xfId="0" applyNumberFormat="1" applyFont="1" applyFill="1" applyBorder="1" applyAlignment="1" applyProtection="1">
      <protection locked="0"/>
    </xf>
    <xf numFmtId="165" fontId="30" fillId="24" borderId="67" xfId="0" applyNumberFormat="1" applyFont="1" applyFill="1" applyBorder="1" applyAlignment="1" applyProtection="1">
      <protection locked="0"/>
    </xf>
    <xf numFmtId="165" fontId="30" fillId="24" borderId="34" xfId="0" applyNumberFormat="1" applyFont="1" applyFill="1" applyBorder="1" applyAlignment="1" applyProtection="1">
      <protection locked="0"/>
    </xf>
    <xf numFmtId="165" fontId="30" fillId="24" borderId="35" xfId="0" applyNumberFormat="1" applyFont="1" applyFill="1" applyBorder="1" applyAlignment="1" applyProtection="1">
      <protection locked="0"/>
    </xf>
    <xf numFmtId="165" fontId="30" fillId="24" borderId="68" xfId="0" applyNumberFormat="1" applyFont="1" applyFill="1" applyBorder="1" applyAlignment="1" applyProtection="1">
      <protection locked="0"/>
    </xf>
    <xf numFmtId="0" fontId="25" fillId="0" borderId="0" xfId="54" applyNumberFormat="1" applyFont="1" applyFill="1" applyBorder="1" applyAlignment="1" applyProtection="1">
      <alignment horizontal="left" vertical="center" wrapText="1"/>
    </xf>
    <xf numFmtId="1" fontId="30" fillId="0" borderId="0" xfId="54" applyNumberFormat="1" applyFont="1" applyFill="1" applyBorder="1" applyAlignment="1" applyProtection="1">
      <alignment horizontal="right" wrapText="1"/>
      <protection locked="0"/>
    </xf>
    <xf numFmtId="2" fontId="25" fillId="0" borderId="0" xfId="54" applyNumberFormat="1" applyFont="1" applyFill="1" applyBorder="1" applyAlignment="1" applyProtection="1">
      <alignment horizontal="right" wrapText="1"/>
      <protection locked="0"/>
    </xf>
    <xf numFmtId="0" fontId="25" fillId="0" borderId="0" xfId="0" applyFont="1" applyFill="1" applyBorder="1"/>
    <xf numFmtId="0" fontId="25" fillId="0" borderId="0" xfId="0" applyFont="1" applyFill="1"/>
    <xf numFmtId="0" fontId="25" fillId="0" borderId="0" xfId="54" applyNumberFormat="1" applyFont="1" applyFill="1" applyBorder="1" applyAlignment="1" applyProtection="1">
      <alignment horizontal="right" wrapText="1"/>
    </xf>
    <xf numFmtId="2" fontId="25" fillId="0" borderId="0" xfId="54" applyNumberFormat="1" applyFont="1" applyFill="1" applyBorder="1" applyAlignment="1" applyProtection="1">
      <alignment horizontal="left" wrapText="1"/>
    </xf>
    <xf numFmtId="0" fontId="25" fillId="0" borderId="0" xfId="54" applyNumberFormat="1" applyFont="1" applyFill="1" applyBorder="1" applyAlignment="1" applyProtection="1">
      <protection locked="0"/>
    </xf>
    <xf numFmtId="0" fontId="25" fillId="0" borderId="0" xfId="54" applyNumberFormat="1" applyFont="1" applyFill="1" applyBorder="1" applyAlignment="1" applyProtection="1">
      <alignment horizontal="left" wrapText="1"/>
    </xf>
    <xf numFmtId="0" fontId="25" fillId="0" borderId="0" xfId="54" applyNumberFormat="1" applyFont="1" applyFill="1" applyBorder="1" applyAlignment="1" applyProtection="1"/>
    <xf numFmtId="0" fontId="25" fillId="0" borderId="62" xfId="0" applyFont="1" applyFill="1" applyBorder="1" applyAlignment="1" applyProtection="1">
      <alignment horizontal="center" vertical="center"/>
    </xf>
    <xf numFmtId="0" fontId="25" fillId="0" borderId="86" xfId="0" applyFont="1" applyFill="1" applyBorder="1" applyAlignment="1" applyProtection="1">
      <alignment horizontal="center" vertical="center"/>
    </xf>
    <xf numFmtId="165" fontId="29" fillId="0" borderId="64" xfId="0" applyNumberFormat="1" applyFont="1" applyFill="1" applyBorder="1" applyAlignment="1" applyProtection="1"/>
    <xf numFmtId="165" fontId="29" fillId="0" borderId="56" xfId="0" applyNumberFormat="1" applyFont="1" applyFill="1" applyBorder="1" applyAlignment="1" applyProtection="1"/>
    <xf numFmtId="165" fontId="29" fillId="0" borderId="59" xfId="0" applyNumberFormat="1" applyFont="1" applyFill="1" applyBorder="1" applyAlignment="1" applyProtection="1"/>
    <xf numFmtId="165" fontId="29" fillId="0" borderId="108" xfId="0" applyNumberFormat="1" applyFont="1" applyFill="1" applyBorder="1" applyAlignment="1" applyProtection="1"/>
    <xf numFmtId="165" fontId="29" fillId="0" borderId="48" xfId="0" applyNumberFormat="1" applyFont="1" applyFill="1" applyBorder="1" applyAlignment="1" applyProtection="1"/>
    <xf numFmtId="165" fontId="31" fillId="0" borderId="48" xfId="0" applyNumberFormat="1" applyFont="1" applyFill="1" applyBorder="1" applyAlignment="1" applyProtection="1"/>
    <xf numFmtId="165" fontId="31" fillId="0" borderId="65" xfId="0" applyNumberFormat="1" applyFont="1" applyFill="1" applyBorder="1" applyAlignment="1" applyProtection="1"/>
    <xf numFmtId="165" fontId="29" fillId="0" borderId="100" xfId="0" applyNumberFormat="1" applyFont="1" applyFill="1" applyBorder="1" applyAlignment="1" applyProtection="1"/>
    <xf numFmtId="165" fontId="31" fillId="0" borderId="56" xfId="0" applyNumberFormat="1" applyFont="1" applyFill="1" applyBorder="1" applyAlignment="1" applyProtection="1"/>
    <xf numFmtId="165" fontId="31" fillId="0" borderId="59" xfId="0" applyNumberFormat="1" applyFont="1" applyFill="1" applyBorder="1" applyAlignment="1" applyProtection="1"/>
    <xf numFmtId="165" fontId="28" fillId="0" borderId="59" xfId="0" applyNumberFormat="1" applyFont="1" applyFill="1" applyBorder="1" applyAlignment="1" applyProtection="1"/>
    <xf numFmtId="165" fontId="29" fillId="0" borderId="56" xfId="0" applyNumberFormat="1" applyFont="1" applyFill="1" applyBorder="1" applyAlignment="1" applyProtection="1">
      <protection locked="0"/>
    </xf>
    <xf numFmtId="165" fontId="31" fillId="0" borderId="59" xfId="0" applyNumberFormat="1" applyFont="1" applyFill="1" applyBorder="1" applyAlignment="1" applyProtection="1">
      <protection locked="0"/>
    </xf>
    <xf numFmtId="165" fontId="28" fillId="0" borderId="108" xfId="0" applyNumberFormat="1" applyFont="1" applyFill="1" applyBorder="1" applyAlignment="1" applyProtection="1"/>
    <xf numFmtId="165" fontId="28" fillId="0" borderId="56" xfId="0" applyNumberFormat="1" applyFont="1" applyFill="1" applyBorder="1" applyAlignment="1" applyProtection="1"/>
    <xf numFmtId="165" fontId="28" fillId="0" borderId="62" xfId="0" applyNumberFormat="1" applyFont="1" applyFill="1" applyBorder="1" applyAlignment="1" applyProtection="1"/>
    <xf numFmtId="165" fontId="28" fillId="0" borderId="86" xfId="0" applyNumberFormat="1" applyFont="1" applyFill="1" applyBorder="1" applyAlignment="1" applyProtection="1"/>
    <xf numFmtId="165" fontId="28" fillId="0" borderId="59" xfId="0" applyNumberFormat="1" applyFont="1" applyFill="1" applyBorder="1" applyAlignment="1" applyProtection="1">
      <protection locked="0"/>
    </xf>
    <xf numFmtId="165" fontId="28" fillId="0" borderId="64" xfId="0" applyNumberFormat="1" applyFont="1" applyFill="1" applyBorder="1" applyAlignment="1" applyProtection="1">
      <protection locked="0"/>
    </xf>
    <xf numFmtId="165" fontId="28" fillId="0" borderId="56" xfId="0" applyNumberFormat="1" applyFont="1" applyFill="1" applyBorder="1" applyAlignment="1" applyProtection="1">
      <protection locked="0"/>
    </xf>
    <xf numFmtId="165" fontId="29" fillId="0" borderId="59" xfId="0" applyNumberFormat="1" applyFont="1" applyFill="1" applyBorder="1" applyAlignment="1" applyProtection="1">
      <protection locked="0"/>
    </xf>
    <xf numFmtId="165" fontId="28" fillId="0" borderId="64" xfId="0" applyNumberFormat="1" applyFont="1" applyFill="1" applyBorder="1" applyAlignment="1" applyProtection="1"/>
    <xf numFmtId="165" fontId="28" fillId="0" borderId="68" xfId="0" applyNumberFormat="1" applyFont="1" applyFill="1" applyBorder="1" applyAlignment="1" applyProtection="1"/>
    <xf numFmtId="0" fontId="7" fillId="0" borderId="86" xfId="0" applyFont="1" applyFill="1" applyBorder="1"/>
    <xf numFmtId="165" fontId="23" fillId="0" borderId="59" xfId="0" applyNumberFormat="1" applyFont="1" applyFill="1" applyBorder="1" applyAlignment="1" applyProtection="1"/>
    <xf numFmtId="165" fontId="29" fillId="0" borderId="64" xfId="0" applyNumberFormat="1" applyFont="1" applyFill="1" applyBorder="1" applyAlignment="1" applyProtection="1">
      <protection locked="0"/>
    </xf>
    <xf numFmtId="165" fontId="28" fillId="0" borderId="48" xfId="0" applyNumberFormat="1" applyFont="1" applyFill="1" applyBorder="1" applyAlignment="1" applyProtection="1"/>
    <xf numFmtId="165" fontId="30" fillId="0" borderId="56" xfId="0" applyNumberFormat="1" applyFont="1" applyFill="1" applyBorder="1" applyAlignment="1" applyProtection="1"/>
    <xf numFmtId="165" fontId="7" fillId="0" borderId="64" xfId="0" applyNumberFormat="1" applyFont="1" applyFill="1" applyBorder="1"/>
    <xf numFmtId="165" fontId="29" fillId="0" borderId="86" xfId="0" applyNumberFormat="1" applyFont="1" applyFill="1" applyBorder="1" applyAlignment="1" applyProtection="1"/>
    <xf numFmtId="165" fontId="28" fillId="0" borderId="108" xfId="0" applyNumberFormat="1" applyFont="1" applyFill="1" applyBorder="1" applyAlignment="1" applyProtection="1">
      <protection locked="0"/>
    </xf>
    <xf numFmtId="0" fontId="29" fillId="0" borderId="57" xfId="0" applyFont="1" applyFill="1" applyBorder="1" applyAlignment="1" applyProtection="1"/>
    <xf numFmtId="165" fontId="28" fillId="0" borderId="86" xfId="0" applyNumberFormat="1" applyFont="1" applyFill="1" applyBorder="1" applyAlignment="1" applyProtection="1">
      <protection locked="0"/>
    </xf>
    <xf numFmtId="0" fontId="23" fillId="0" borderId="20" xfId="0" applyFont="1" applyFill="1" applyBorder="1" applyAlignment="1" applyProtection="1">
      <alignment vertical="center"/>
    </xf>
    <xf numFmtId="0" fontId="23" fillId="0" borderId="24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vertical="center"/>
    </xf>
    <xf numFmtId="0" fontId="23" fillId="0" borderId="27" xfId="0" applyFont="1" applyFill="1" applyBorder="1" applyAlignment="1" applyProtection="1">
      <alignment vertical="center"/>
    </xf>
    <xf numFmtId="0" fontId="29" fillId="0" borderId="27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51" xfId="0" applyFont="1" applyFill="1" applyBorder="1" applyAlignment="1" applyProtection="1">
      <alignment horizontal="center" vertical="center"/>
    </xf>
    <xf numFmtId="0" fontId="30" fillId="0" borderId="31" xfId="0" applyFont="1" applyFill="1" applyBorder="1" applyAlignment="1" applyProtection="1"/>
    <xf numFmtId="0" fontId="20" fillId="0" borderId="23" xfId="0" applyFont="1" applyFill="1" applyBorder="1" applyAlignment="1" applyProtection="1">
      <alignment horizontal="center"/>
    </xf>
    <xf numFmtId="0" fontId="30" fillId="0" borderId="31" xfId="0" applyFont="1" applyFill="1" applyBorder="1" applyAlignment="1" applyProtection="1">
      <alignment vertical="center"/>
    </xf>
    <xf numFmtId="0" fontId="23" fillId="0" borderId="23" xfId="0" quotePrefix="1" applyFont="1" applyFill="1" applyBorder="1" applyAlignment="1" applyProtection="1">
      <alignment horizontal="center"/>
    </xf>
    <xf numFmtId="0" fontId="30" fillId="0" borderId="32" xfId="0" applyFont="1" applyFill="1" applyBorder="1" applyAlignment="1" applyProtection="1"/>
    <xf numFmtId="0" fontId="23" fillId="0" borderId="24" xfId="0" applyFont="1" applyFill="1" applyBorder="1" applyAlignment="1" applyProtection="1">
      <alignment horizontal="center"/>
    </xf>
    <xf numFmtId="0" fontId="23" fillId="0" borderId="24" xfId="0" quotePrefix="1" applyFont="1" applyFill="1" applyBorder="1" applyAlignment="1" applyProtection="1">
      <alignment horizontal="center"/>
    </xf>
    <xf numFmtId="0" fontId="25" fillId="0" borderId="57" xfId="0" applyFont="1" applyFill="1" applyBorder="1" applyAlignment="1" applyProtection="1"/>
    <xf numFmtId="0" fontId="23" fillId="0" borderId="27" xfId="0" quotePrefix="1" applyFont="1" applyFill="1" applyBorder="1" applyAlignment="1" applyProtection="1">
      <alignment horizontal="center"/>
    </xf>
    <xf numFmtId="0" fontId="23" fillId="0" borderId="30" xfId="0" quotePrefix="1" applyFont="1" applyFill="1" applyBorder="1" applyAlignment="1" applyProtection="1">
      <alignment horizontal="center"/>
    </xf>
    <xf numFmtId="0" fontId="30" fillId="0" borderId="36" xfId="0" applyFont="1" applyFill="1" applyBorder="1" applyAlignment="1" applyProtection="1"/>
    <xf numFmtId="0" fontId="25" fillId="0" borderId="31" xfId="0" applyFont="1" applyFill="1" applyBorder="1" applyAlignment="1" applyProtection="1"/>
    <xf numFmtId="165" fontId="25" fillId="0" borderId="32" xfId="0" applyNumberFormat="1" applyFont="1" applyFill="1" applyBorder="1" applyAlignment="1" applyProtection="1"/>
    <xf numFmtId="165" fontId="29" fillId="0" borderId="32" xfId="0" applyNumberFormat="1" applyFont="1" applyFill="1" applyBorder="1" applyAlignment="1" applyProtection="1"/>
    <xf numFmtId="0" fontId="31" fillId="0" borderId="24" xfId="0" quotePrefix="1" applyFont="1" applyFill="1" applyBorder="1" applyAlignment="1" applyProtection="1">
      <alignment horizontal="center"/>
    </xf>
    <xf numFmtId="0" fontId="23" fillId="0" borderId="23" xfId="0" applyFont="1" applyFill="1" applyBorder="1" applyAlignment="1" applyProtection="1">
      <alignment horizontal="center"/>
    </xf>
    <xf numFmtId="0" fontId="30" fillId="0" borderId="57" xfId="0" applyFont="1" applyFill="1" applyBorder="1" applyAlignment="1" applyProtection="1"/>
    <xf numFmtId="0" fontId="30" fillId="0" borderId="60" xfId="0" applyFont="1" applyFill="1" applyBorder="1" applyAlignment="1" applyProtection="1"/>
    <xf numFmtId="0" fontId="23" fillId="0" borderId="18" xfId="0" quotePrefix="1" applyFont="1" applyFill="1" applyBorder="1" applyAlignment="1" applyProtection="1">
      <alignment horizontal="center"/>
    </xf>
    <xf numFmtId="0" fontId="30" fillId="0" borderId="66" xfId="0" applyFont="1" applyFill="1" applyBorder="1" applyAlignment="1" applyProtection="1"/>
    <xf numFmtId="0" fontId="23" fillId="0" borderId="35" xfId="0" quotePrefix="1" applyFont="1" applyFill="1" applyBorder="1" applyAlignment="1" applyProtection="1">
      <alignment horizontal="center"/>
    </xf>
    <xf numFmtId="0" fontId="30" fillId="0" borderId="51" xfId="0" applyFont="1" applyFill="1" applyBorder="1" applyAlignment="1" applyProtection="1"/>
    <xf numFmtId="0" fontId="23" fillId="0" borderId="20" xfId="0" quotePrefix="1" applyFont="1" applyFill="1" applyBorder="1" applyAlignment="1" applyProtection="1">
      <alignment horizontal="center"/>
    </xf>
    <xf numFmtId="0" fontId="30" fillId="0" borderId="51" xfId="0" applyFont="1" applyFill="1" applyBorder="1" applyAlignment="1" applyProtection="1">
      <alignment vertical="center"/>
    </xf>
    <xf numFmtId="0" fontId="31" fillId="0" borderId="27" xfId="0" quotePrefix="1" applyFont="1" applyFill="1" applyBorder="1" applyAlignment="1" applyProtection="1">
      <alignment horizontal="center"/>
    </xf>
    <xf numFmtId="165" fontId="25" fillId="0" borderId="27" xfId="0" applyNumberFormat="1" applyFont="1" applyFill="1" applyBorder="1" applyAlignment="1" applyProtection="1">
      <protection locked="0"/>
    </xf>
    <xf numFmtId="37" fontId="23" fillId="0" borderId="23" xfId="0" applyNumberFormat="1" applyFont="1" applyFill="1" applyBorder="1" applyAlignment="1" applyProtection="1">
      <alignment horizontal="center"/>
      <protection locked="0"/>
    </xf>
    <xf numFmtId="37" fontId="23" fillId="0" borderId="27" xfId="0" applyNumberFormat="1" applyFont="1" applyFill="1" applyBorder="1" applyAlignment="1" applyProtection="1">
      <alignment horizontal="center"/>
      <protection locked="0"/>
    </xf>
    <xf numFmtId="0" fontId="23" fillId="0" borderId="30" xfId="0" applyNumberFormat="1" applyFont="1" applyFill="1" applyBorder="1" applyAlignment="1" applyProtection="1">
      <alignment horizontal="center"/>
      <protection locked="0"/>
    </xf>
    <xf numFmtId="0" fontId="23" fillId="0" borderId="23" xfId="0" applyNumberFormat="1" applyFont="1" applyFill="1" applyBorder="1" applyAlignment="1" applyProtection="1">
      <alignment horizontal="center"/>
      <protection locked="0"/>
    </xf>
    <xf numFmtId="0" fontId="23" fillId="0" borderId="24" xfId="0" applyNumberFormat="1" applyFont="1" applyFill="1" applyBorder="1" applyAlignment="1" applyProtection="1">
      <alignment horizontal="center"/>
      <protection locked="0"/>
    </xf>
    <xf numFmtId="37" fontId="23" fillId="0" borderId="18" xfId="0" applyNumberFormat="1" applyFont="1" applyFill="1" applyBorder="1" applyAlignment="1" applyProtection="1">
      <alignment horizontal="center"/>
      <protection locked="0"/>
    </xf>
    <xf numFmtId="0" fontId="23" fillId="0" borderId="20" xfId="0" applyNumberFormat="1" applyFont="1" applyFill="1" applyBorder="1" applyAlignment="1" applyProtection="1">
      <alignment horizontal="center"/>
      <protection locked="0"/>
    </xf>
    <xf numFmtId="0" fontId="23" fillId="0" borderId="27" xfId="0" applyNumberFormat="1" applyFont="1" applyFill="1" applyBorder="1" applyAlignment="1" applyProtection="1">
      <alignment horizontal="center"/>
      <protection locked="0"/>
    </xf>
    <xf numFmtId="0" fontId="29" fillId="0" borderId="64" xfId="0" applyFont="1" applyFill="1" applyBorder="1" applyAlignment="1" applyProtection="1">
      <alignment horizontal="center" vertical="center"/>
    </xf>
    <xf numFmtId="0" fontId="29" fillId="0" borderId="59" xfId="0" applyFont="1" applyFill="1" applyBorder="1" applyAlignment="1" applyProtection="1">
      <alignment horizontal="center" vertical="center"/>
    </xf>
    <xf numFmtId="0" fontId="42" fillId="0" borderId="0" xfId="0" applyFont="1" applyFill="1"/>
    <xf numFmtId="0" fontId="42" fillId="0" borderId="0" xfId="0" applyFont="1" applyFill="1" applyBorder="1"/>
    <xf numFmtId="0" fontId="42" fillId="0" borderId="51" xfId="0" applyFont="1" applyFill="1" applyBorder="1"/>
    <xf numFmtId="0" fontId="42" fillId="0" borderId="20" xfId="0" applyFont="1" applyFill="1" applyBorder="1"/>
    <xf numFmtId="0" fontId="42" fillId="0" borderId="86" xfId="0" applyFont="1" applyFill="1" applyBorder="1"/>
    <xf numFmtId="0" fontId="42" fillId="0" borderId="30" xfId="0" applyFont="1" applyFill="1" applyBorder="1"/>
    <xf numFmtId="0" fontId="42" fillId="0" borderId="23" xfId="0" applyFont="1" applyFill="1" applyBorder="1"/>
    <xf numFmtId="0" fontId="42" fillId="0" borderId="64" xfId="0" applyFont="1" applyFill="1" applyBorder="1"/>
    <xf numFmtId="0" fontId="42" fillId="0" borderId="24" xfId="0" applyFont="1" applyFill="1" applyBorder="1"/>
    <xf numFmtId="0" fontId="42" fillId="0" borderId="56" xfId="0" applyFont="1" applyFill="1" applyBorder="1"/>
    <xf numFmtId="165" fontId="31" fillId="0" borderId="23" xfId="0" applyNumberFormat="1" applyFont="1" applyFill="1" applyBorder="1" applyAlignment="1" applyProtection="1"/>
    <xf numFmtId="165" fontId="23" fillId="0" borderId="64" xfId="0" applyNumberFormat="1" applyFont="1" applyFill="1" applyBorder="1" applyAlignment="1" applyProtection="1"/>
    <xf numFmtId="165" fontId="43" fillId="0" borderId="30" xfId="0" applyNumberFormat="1" applyFont="1" applyFill="1" applyBorder="1" applyAlignment="1" applyProtection="1">
      <protection locked="0"/>
    </xf>
    <xf numFmtId="0" fontId="20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5" fillId="0" borderId="43" xfId="0" applyFont="1" applyFill="1" applyBorder="1" applyAlignment="1" applyProtection="1">
      <alignment horizontal="center" vertical="center"/>
    </xf>
    <xf numFmtId="0" fontId="25" fillId="0" borderId="44" xfId="0" applyFont="1" applyFill="1" applyBorder="1" applyAlignment="1" applyProtection="1">
      <alignment horizontal="center" vertical="center"/>
    </xf>
    <xf numFmtId="0" fontId="24" fillId="0" borderId="40" xfId="0" applyFont="1" applyFill="1" applyBorder="1" applyAlignment="1" applyProtection="1">
      <alignment horizontal="center"/>
    </xf>
    <xf numFmtId="0" fontId="24" fillId="0" borderId="41" xfId="0" applyFont="1" applyFill="1" applyBorder="1" applyAlignment="1" applyProtection="1">
      <alignment horizontal="center"/>
    </xf>
    <xf numFmtId="0" fontId="24" fillId="0" borderId="42" xfId="0" applyFont="1" applyFill="1" applyBorder="1" applyAlignment="1" applyProtection="1">
      <alignment horizontal="center"/>
    </xf>
    <xf numFmtId="0" fontId="26" fillId="0" borderId="40" xfId="0" applyFont="1" applyFill="1" applyBorder="1" applyAlignment="1" applyProtection="1">
      <alignment horizontal="center"/>
    </xf>
    <xf numFmtId="0" fontId="26" fillId="0" borderId="41" xfId="0" applyFont="1" applyFill="1" applyBorder="1" applyAlignment="1" applyProtection="1">
      <alignment horizontal="center"/>
    </xf>
    <xf numFmtId="0" fontId="26" fillId="0" borderId="4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/>
    </xf>
    <xf numFmtId="0" fontId="25" fillId="0" borderId="64" xfId="0" applyFont="1" applyFill="1" applyBorder="1" applyAlignment="1" applyProtection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 applyProtection="1">
      <alignment horizontal="center" vertical="center" wrapText="1"/>
    </xf>
    <xf numFmtId="0" fontId="29" fillId="0" borderId="27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horizontal="center" vertical="center"/>
    </xf>
    <xf numFmtId="0" fontId="25" fillId="0" borderId="23" xfId="53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5" fillId="0" borderId="53" xfId="53" applyFont="1" applyFill="1" applyBorder="1" applyAlignment="1" applyProtection="1">
      <alignment horizontal="center" vertical="center"/>
    </xf>
    <xf numFmtId="0" fontId="25" fillId="0" borderId="54" xfId="53" applyFont="1" applyFill="1" applyBorder="1" applyAlignment="1" applyProtection="1">
      <alignment horizontal="center" vertical="center"/>
    </xf>
    <xf numFmtId="0" fontId="25" fillId="0" borderId="44" xfId="53" applyFont="1" applyFill="1" applyBorder="1" applyAlignment="1" applyProtection="1">
      <alignment horizontal="center" vertical="center"/>
    </xf>
    <xf numFmtId="0" fontId="24" fillId="0" borderId="32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24" fillId="0" borderId="48" xfId="53" applyFont="1" applyFill="1" applyBorder="1" applyAlignment="1" applyProtection="1">
      <alignment horizontal="center" vertical="center"/>
    </xf>
    <xf numFmtId="0" fontId="20" fillId="0" borderId="32" xfId="53" applyFont="1" applyFill="1" applyBorder="1" applyAlignment="1" applyProtection="1">
      <alignment horizontal="center" vertical="center"/>
    </xf>
    <xf numFmtId="0" fontId="20" fillId="0" borderId="0" xfId="53" applyFont="1" applyFill="1" applyBorder="1" applyAlignment="1" applyProtection="1">
      <alignment horizontal="center" vertical="center"/>
    </xf>
    <xf numFmtId="0" fontId="20" fillId="0" borderId="48" xfId="53" applyFont="1" applyFill="1" applyBorder="1" applyAlignment="1" applyProtection="1">
      <alignment horizontal="center" vertical="center"/>
    </xf>
    <xf numFmtId="0" fontId="30" fillId="0" borderId="73" xfId="54" applyNumberFormat="1" applyFont="1" applyFill="1" applyBorder="1" applyAlignment="1" applyProtection="1">
      <alignment horizontal="center" vertical="center" wrapText="1"/>
    </xf>
    <xf numFmtId="0" fontId="30" fillId="0" borderId="83" xfId="54" applyNumberFormat="1" applyFont="1" applyFill="1" applyBorder="1" applyAlignment="1" applyProtection="1">
      <alignment horizontal="center" vertical="center" wrapText="1"/>
    </xf>
    <xf numFmtId="0" fontId="30" fillId="0" borderId="48" xfId="54" applyNumberFormat="1" applyFont="1" applyFill="1" applyBorder="1" applyAlignment="1" applyProtection="1">
      <alignment horizontal="center" vertical="center" wrapText="1"/>
    </xf>
    <xf numFmtId="0" fontId="30" fillId="0" borderId="80" xfId="54" applyNumberFormat="1" applyFont="1" applyFill="1" applyBorder="1" applyAlignment="1" applyProtection="1">
      <alignment horizontal="center" vertical="center" wrapText="1"/>
    </xf>
    <xf numFmtId="0" fontId="30" fillId="0" borderId="86" xfId="54" applyNumberFormat="1" applyFont="1" applyFill="1" applyBorder="1" applyAlignment="1" applyProtection="1">
      <alignment horizontal="center" vertical="center" wrapText="1"/>
    </xf>
    <xf numFmtId="0" fontId="30" fillId="0" borderId="56" xfId="54" applyNumberFormat="1" applyFont="1" applyFill="1" applyBorder="1" applyAlignment="1" applyProtection="1">
      <alignment horizontal="center" vertical="center" wrapText="1"/>
    </xf>
    <xf numFmtId="0" fontId="30" fillId="0" borderId="70" xfId="54" applyNumberFormat="1" applyFont="1" applyFill="1" applyBorder="1" applyAlignment="1" applyProtection="1">
      <alignment horizontal="center" vertical="center" wrapText="1"/>
    </xf>
    <xf numFmtId="0" fontId="30" fillId="0" borderId="74" xfId="54" applyNumberFormat="1" applyFont="1" applyFill="1" applyBorder="1" applyAlignment="1" applyProtection="1">
      <alignment horizontal="center" vertical="center" wrapText="1"/>
    </xf>
    <xf numFmtId="0" fontId="30" fillId="0" borderId="71" xfId="54" applyNumberFormat="1" applyFont="1" applyFill="1" applyBorder="1" applyAlignment="1" applyProtection="1">
      <alignment horizontal="center" vertical="center" wrapText="1"/>
    </xf>
    <xf numFmtId="0" fontId="30" fillId="0" borderId="75" xfId="54" applyNumberFormat="1" applyFont="1" applyFill="1" applyBorder="1" applyAlignment="1" applyProtection="1">
      <alignment horizontal="center" vertical="center" wrapText="1"/>
    </xf>
    <xf numFmtId="0" fontId="30" fillId="0" borderId="72" xfId="54" applyNumberFormat="1" applyFont="1" applyFill="1" applyBorder="1" applyAlignment="1" applyProtection="1">
      <alignment horizontal="center" vertical="center" wrapText="1"/>
    </xf>
    <xf numFmtId="0" fontId="30" fillId="0" borderId="76" xfId="54" applyNumberFormat="1" applyFont="1" applyFill="1" applyBorder="1" applyAlignment="1" applyProtection="1">
      <alignment horizontal="center" vertical="center" wrapText="1"/>
    </xf>
    <xf numFmtId="0" fontId="30" fillId="0" borderId="84" xfId="54" applyNumberFormat="1" applyFont="1" applyFill="1" applyBorder="1" applyAlignment="1" applyProtection="1">
      <alignment horizontal="center" vertical="center" wrapText="1"/>
    </xf>
    <xf numFmtId="0" fontId="30" fillId="0" borderId="51" xfId="54" applyNumberFormat="1" applyFont="1" applyFill="1" applyBorder="1" applyAlignment="1" applyProtection="1">
      <alignment horizontal="center" vertical="center" wrapText="1"/>
    </xf>
    <xf numFmtId="0" fontId="30" fillId="0" borderId="19" xfId="54" applyNumberFormat="1" applyFont="1" applyFill="1" applyBorder="1" applyAlignment="1" applyProtection="1">
      <alignment horizontal="center" vertical="center" wrapText="1"/>
    </xf>
    <xf numFmtId="0" fontId="30" fillId="0" borderId="47" xfId="54" applyNumberFormat="1" applyFont="1" applyFill="1" applyBorder="1" applyAlignment="1" applyProtection="1">
      <alignment horizontal="center" vertical="center" wrapText="1"/>
    </xf>
    <xf numFmtId="0" fontId="30" fillId="0" borderId="82" xfId="54" applyNumberFormat="1" applyFont="1" applyFill="1" applyBorder="1" applyAlignment="1" applyProtection="1">
      <alignment horizontal="center" vertical="center" wrapText="1"/>
    </xf>
    <xf numFmtId="0" fontId="30" fillId="0" borderId="55" xfId="54" applyNumberFormat="1" applyFont="1" applyFill="1" applyBorder="1" applyAlignment="1" applyProtection="1">
      <alignment horizontal="center" vertical="center" wrapText="1"/>
    </xf>
    <xf numFmtId="0" fontId="30" fillId="0" borderId="40" xfId="54" applyNumberFormat="1" applyFont="1" applyFill="1" applyBorder="1" applyAlignment="1" applyProtection="1">
      <alignment horizontal="center" vertical="center" wrapText="1"/>
    </xf>
    <xf numFmtId="0" fontId="30" fillId="0" borderId="32" xfId="54" applyNumberFormat="1" applyFont="1" applyFill="1" applyBorder="1" applyAlignment="1" applyProtection="1">
      <alignment horizontal="center" vertical="center" wrapText="1"/>
    </xf>
    <xf numFmtId="0" fontId="30" fillId="0" borderId="81" xfId="54" applyNumberFormat="1" applyFont="1" applyFill="1" applyBorder="1" applyAlignment="1" applyProtection="1">
      <alignment horizontal="center" vertical="center" wrapText="1"/>
    </xf>
    <xf numFmtId="0" fontId="30" fillId="0" borderId="87" xfId="54" applyNumberFormat="1" applyFont="1" applyFill="1" applyBorder="1" applyAlignment="1" applyProtection="1">
      <alignment horizontal="center" vertical="center" wrapText="1"/>
    </xf>
    <xf numFmtId="0" fontId="30" fillId="0" borderId="89" xfId="54" applyNumberFormat="1" applyFont="1" applyFill="1" applyBorder="1" applyAlignment="1" applyProtection="1">
      <alignment horizontal="center" vertical="center" wrapText="1"/>
    </xf>
    <xf numFmtId="0" fontId="30" fillId="0" borderId="77" xfId="54" applyNumberFormat="1" applyFont="1" applyFill="1" applyBorder="1" applyAlignment="1" applyProtection="1">
      <alignment horizontal="center" vertical="center" wrapText="1"/>
    </xf>
    <xf numFmtId="0" fontId="30" fillId="0" borderId="32" xfId="54" applyNumberFormat="1" applyFont="1" applyFill="1" applyBorder="1" applyAlignment="1" applyProtection="1">
      <alignment horizontal="center"/>
    </xf>
    <xf numFmtId="0" fontId="30" fillId="0" borderId="78" xfId="54" applyNumberFormat="1" applyFont="1" applyFill="1" applyBorder="1" applyAlignment="1" applyProtection="1">
      <alignment horizontal="center" vertical="center" wrapText="1"/>
    </xf>
    <xf numFmtId="0" fontId="30" fillId="0" borderId="85" xfId="54" applyNumberFormat="1" applyFont="1" applyFill="1" applyBorder="1" applyAlignment="1" applyProtection="1">
      <alignment horizontal="center" vertical="center" wrapText="1"/>
    </xf>
    <xf numFmtId="0" fontId="30" fillId="0" borderId="88" xfId="54" applyNumberFormat="1" applyFont="1" applyFill="1" applyBorder="1" applyAlignment="1" applyProtection="1">
      <alignment horizontal="center" vertical="center" wrapText="1"/>
    </xf>
    <xf numFmtId="0" fontId="30" fillId="0" borderId="79" xfId="54" applyNumberFormat="1" applyFont="1" applyFill="1" applyBorder="1" applyAlignment="1" applyProtection="1">
      <alignment horizontal="center" vertical="center" wrapText="1"/>
    </xf>
    <xf numFmtId="0" fontId="30" fillId="0" borderId="52" xfId="54" applyNumberFormat="1" applyFont="1" applyFill="1" applyBorder="1" applyAlignment="1" applyProtection="1">
      <alignment horizontal="center" vertical="center" wrapText="1"/>
    </xf>
    <xf numFmtId="0" fontId="30" fillId="0" borderId="67" xfId="54" applyNumberFormat="1" applyFont="1" applyFill="1" applyBorder="1" applyAlignment="1" applyProtection="1">
      <alignment horizontal="center" vertical="center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29"/>
    <cellStyle name="Comma 3" xfId="30"/>
    <cellStyle name="Comma 3 2" xfId="31"/>
    <cellStyle name="Comma 4" xfId="32"/>
    <cellStyle name="Comma 5" xfId="33"/>
    <cellStyle name="Comma 5 2" xfId="34"/>
    <cellStyle name="Comma 6" xfId="35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 2" xfId="45"/>
    <cellStyle name="Normal 3" xfId="46"/>
    <cellStyle name="Normal 3 2" xfId="47"/>
    <cellStyle name="Normal 3_MTC 12.2017_30.01.2018_za NSI" xfId="48"/>
    <cellStyle name="Normal 4" xfId="49"/>
    <cellStyle name="Normal 4 2" xfId="50"/>
    <cellStyle name="Normal 4_MTC 12.2017_30.01.2018_za NSI" xfId="51"/>
    <cellStyle name="Normal 5" xfId="52"/>
    <cellStyle name="Normal_D&amp;T-END" xfId="53"/>
    <cellStyle name="Normal_OSK" xfId="54"/>
    <cellStyle name="Note" xfId="55" builtinId="10" customBuiltin="1"/>
    <cellStyle name="Output" xfId="56" builtinId="21" customBuiltin="1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zoomScaleNormal="100" workbookViewId="0">
      <selection activeCell="A6" sqref="A6:I6"/>
    </sheetView>
  </sheetViews>
  <sheetFormatPr defaultRowHeight="12.75"/>
  <cols>
    <col min="1" max="1" width="40.7109375" style="454" customWidth="1"/>
    <col min="2" max="2" width="6.85546875" style="454" customWidth="1"/>
    <col min="3" max="3" width="9.85546875" style="454" bestFit="1" customWidth="1"/>
    <col min="4" max="4" width="9.28515625" style="454" customWidth="1"/>
    <col min="5" max="5" width="1.5703125" style="454" customWidth="1"/>
    <col min="6" max="6" width="40.7109375" style="454" customWidth="1"/>
    <col min="7" max="7" width="8.5703125" style="454" customWidth="1"/>
    <col min="8" max="8" width="9.140625" style="454"/>
    <col min="9" max="9" width="8.7109375" style="454" customWidth="1"/>
    <col min="10" max="16384" width="9.140625" style="454"/>
  </cols>
  <sheetData>
    <row r="1" spans="1:9" ht="15">
      <c r="A1" s="1" t="s">
        <v>0</v>
      </c>
      <c r="B1" s="3"/>
      <c r="C1" s="3"/>
      <c r="D1" s="4"/>
      <c r="E1" s="4"/>
      <c r="F1" s="4"/>
      <c r="G1" s="4"/>
    </row>
    <row r="2" spans="1:9" ht="15">
      <c r="A2" s="6" t="s">
        <v>1</v>
      </c>
      <c r="B2" s="3"/>
      <c r="C2" s="3"/>
      <c r="D2" s="3"/>
      <c r="E2" s="3"/>
      <c r="G2" s="7" t="s">
        <v>2</v>
      </c>
      <c r="I2" s="8"/>
    </row>
    <row r="3" spans="1:9" ht="15">
      <c r="A3" s="1" t="s">
        <v>3</v>
      </c>
      <c r="B3" s="3"/>
      <c r="C3" s="3"/>
      <c r="D3" s="3"/>
      <c r="E3" s="3"/>
      <c r="G3" s="9">
        <v>121023551</v>
      </c>
    </row>
    <row r="4" spans="1:9" ht="15">
      <c r="A4" s="6" t="s">
        <v>4</v>
      </c>
      <c r="B4" s="6"/>
      <c r="C4" s="3"/>
      <c r="D4" s="3"/>
      <c r="E4" s="3"/>
      <c r="F4" s="3"/>
      <c r="G4" s="3"/>
    </row>
    <row r="5" spans="1:9" ht="14.25">
      <c r="A5" s="468" t="s">
        <v>302</v>
      </c>
      <c r="B5" s="468"/>
      <c r="C5" s="468"/>
      <c r="D5" s="468"/>
      <c r="E5" s="468"/>
      <c r="F5" s="468"/>
      <c r="G5" s="468"/>
      <c r="H5" s="468"/>
      <c r="I5" s="468"/>
    </row>
    <row r="6" spans="1:9">
      <c r="A6" s="467" t="s">
        <v>313</v>
      </c>
      <c r="B6" s="467"/>
      <c r="C6" s="467"/>
      <c r="D6" s="467"/>
      <c r="E6" s="467"/>
      <c r="F6" s="467"/>
      <c r="G6" s="467"/>
      <c r="H6" s="467"/>
      <c r="I6" s="467"/>
    </row>
    <row r="7" spans="1:9">
      <c r="A7" s="467"/>
      <c r="B7" s="467"/>
      <c r="C7" s="467"/>
      <c r="D7" s="467"/>
      <c r="E7" s="467"/>
      <c r="F7" s="467"/>
      <c r="G7" s="467"/>
      <c r="H7" s="467"/>
      <c r="I7" s="467"/>
    </row>
    <row r="8" spans="1:9" ht="6.75" customHeight="1">
      <c r="A8" s="10"/>
      <c r="B8" s="10"/>
      <c r="C8" s="10"/>
      <c r="D8" s="10"/>
      <c r="E8" s="10"/>
      <c r="F8" s="455"/>
      <c r="G8" s="455"/>
      <c r="H8" s="455"/>
      <c r="I8" s="455"/>
    </row>
    <row r="9" spans="1:9" ht="15">
      <c r="A9" s="471" t="s">
        <v>5</v>
      </c>
      <c r="B9" s="472"/>
      <c r="C9" s="472"/>
      <c r="D9" s="473"/>
      <c r="E9" s="12"/>
      <c r="F9" s="474" t="s">
        <v>6</v>
      </c>
      <c r="G9" s="475"/>
      <c r="H9" s="475"/>
      <c r="I9" s="476"/>
    </row>
    <row r="10" spans="1:9">
      <c r="A10" s="13"/>
      <c r="B10" s="409"/>
      <c r="C10" s="469" t="s">
        <v>121</v>
      </c>
      <c r="D10" s="470"/>
      <c r="E10" s="15"/>
      <c r="F10" s="13"/>
      <c r="G10" s="409"/>
      <c r="H10" s="469" t="s">
        <v>121</v>
      </c>
      <c r="I10" s="470"/>
    </row>
    <row r="11" spans="1:9">
      <c r="A11" s="16" t="s">
        <v>7</v>
      </c>
      <c r="B11" s="410" t="s">
        <v>8</v>
      </c>
      <c r="C11" s="411" t="s">
        <v>303</v>
      </c>
      <c r="D11" s="452" t="s">
        <v>311</v>
      </c>
      <c r="E11" s="15"/>
      <c r="F11" s="16" t="s">
        <v>7</v>
      </c>
      <c r="G11" s="410" t="s">
        <v>8</v>
      </c>
      <c r="H11" s="412" t="s">
        <v>303</v>
      </c>
      <c r="I11" s="452" t="s">
        <v>311</v>
      </c>
    </row>
    <row r="12" spans="1:9">
      <c r="A12" s="413"/>
      <c r="B12" s="414"/>
      <c r="C12" s="415" t="s">
        <v>304</v>
      </c>
      <c r="D12" s="453" t="s">
        <v>304</v>
      </c>
      <c r="E12" s="10"/>
      <c r="F12" s="413"/>
      <c r="G12" s="414"/>
      <c r="H12" s="416" t="s">
        <v>304</v>
      </c>
      <c r="I12" s="453" t="s">
        <v>304</v>
      </c>
    </row>
    <row r="13" spans="1:9">
      <c r="A13" s="19" t="s">
        <v>11</v>
      </c>
      <c r="B13" s="22" t="s">
        <v>12</v>
      </c>
      <c r="C13" s="21">
        <v>1</v>
      </c>
      <c r="D13" s="374">
        <v>2</v>
      </c>
      <c r="E13" s="10"/>
      <c r="F13" s="19" t="s">
        <v>11</v>
      </c>
      <c r="G13" s="22" t="s">
        <v>12</v>
      </c>
      <c r="H13" s="22">
        <v>1</v>
      </c>
      <c r="I13" s="374">
        <v>2</v>
      </c>
    </row>
    <row r="14" spans="1:9" ht="4.5" customHeight="1">
      <c r="A14" s="417"/>
      <c r="B14" s="98"/>
      <c r="C14" s="25"/>
      <c r="D14" s="375"/>
      <c r="E14" s="10"/>
      <c r="F14" s="456"/>
      <c r="G14" s="457"/>
      <c r="H14" s="457"/>
      <c r="I14" s="458"/>
    </row>
    <row r="15" spans="1:9">
      <c r="A15" s="418" t="s">
        <v>13</v>
      </c>
      <c r="B15" s="419"/>
      <c r="C15" s="31"/>
      <c r="D15" s="376"/>
      <c r="E15" s="10"/>
      <c r="F15" s="420" t="s">
        <v>14</v>
      </c>
      <c r="G15" s="421"/>
      <c r="H15" s="33"/>
      <c r="I15" s="397"/>
    </row>
    <row r="16" spans="1:9">
      <c r="A16" s="422" t="s">
        <v>15</v>
      </c>
      <c r="B16" s="423"/>
      <c r="C16" s="36"/>
      <c r="D16" s="377"/>
      <c r="E16" s="37"/>
      <c r="F16" s="422" t="s">
        <v>16</v>
      </c>
      <c r="G16" s="424"/>
      <c r="H16" s="38"/>
      <c r="I16" s="390"/>
    </row>
    <row r="17" spans="1:9">
      <c r="A17" s="425" t="s">
        <v>17</v>
      </c>
      <c r="B17" s="426"/>
      <c r="C17" s="43">
        <v>1047</v>
      </c>
      <c r="D17" s="378">
        <v>1047</v>
      </c>
      <c r="E17" s="37"/>
      <c r="F17" s="425" t="s">
        <v>18</v>
      </c>
      <c r="G17" s="426"/>
      <c r="H17" s="41">
        <v>5395</v>
      </c>
      <c r="I17" s="378">
        <v>5395</v>
      </c>
    </row>
    <row r="18" spans="1:9">
      <c r="A18" s="76" t="s">
        <v>19</v>
      </c>
      <c r="B18" s="427"/>
      <c r="C18" s="43">
        <v>1147</v>
      </c>
      <c r="D18" s="379">
        <v>1240</v>
      </c>
      <c r="E18" s="44"/>
      <c r="F18" s="76" t="s">
        <v>20</v>
      </c>
      <c r="G18" s="427"/>
      <c r="H18" s="46">
        <v>0</v>
      </c>
      <c r="I18" s="379">
        <v>0</v>
      </c>
    </row>
    <row r="19" spans="1:9">
      <c r="A19" s="76" t="s">
        <v>21</v>
      </c>
      <c r="B19" s="427"/>
      <c r="C19" s="43">
        <v>1544</v>
      </c>
      <c r="D19" s="379">
        <v>1867</v>
      </c>
      <c r="E19" s="44"/>
      <c r="F19" s="76" t="s">
        <v>22</v>
      </c>
      <c r="G19" s="427"/>
      <c r="H19" s="47">
        <v>0</v>
      </c>
      <c r="I19" s="389">
        <v>0</v>
      </c>
    </row>
    <row r="20" spans="1:9">
      <c r="A20" s="76" t="s">
        <v>23</v>
      </c>
      <c r="B20" s="427"/>
      <c r="C20" s="43">
        <v>207</v>
      </c>
      <c r="D20" s="379">
        <v>219</v>
      </c>
      <c r="E20" s="44"/>
      <c r="F20" s="428" t="s">
        <v>24</v>
      </c>
      <c r="G20" s="427"/>
      <c r="H20" s="47">
        <f>SUM(H17:H19)</f>
        <v>5395</v>
      </c>
      <c r="I20" s="389">
        <f>SUM(I17:I19)</f>
        <v>5395</v>
      </c>
    </row>
    <row r="21" spans="1:9">
      <c r="A21" s="76" t="s">
        <v>25</v>
      </c>
      <c r="B21" s="427"/>
      <c r="C21" s="43">
        <v>6152</v>
      </c>
      <c r="D21" s="379">
        <v>6840</v>
      </c>
      <c r="E21" s="44"/>
      <c r="F21" s="418" t="s">
        <v>26</v>
      </c>
      <c r="G21" s="421"/>
      <c r="H21" s="33"/>
      <c r="I21" s="397"/>
    </row>
    <row r="22" spans="1:9">
      <c r="A22" s="76" t="s">
        <v>27</v>
      </c>
      <c r="B22" s="427"/>
      <c r="C22" s="43">
        <v>177</v>
      </c>
      <c r="D22" s="377">
        <v>237</v>
      </c>
      <c r="E22" s="44"/>
      <c r="F22" s="425" t="s">
        <v>28</v>
      </c>
      <c r="G22" s="426"/>
      <c r="H22" s="50">
        <v>0</v>
      </c>
      <c r="I22" s="386">
        <v>0</v>
      </c>
    </row>
    <row r="23" spans="1:9">
      <c r="A23" s="429" t="s">
        <v>29</v>
      </c>
      <c r="B23" s="421"/>
      <c r="C23" s="31">
        <v>0</v>
      </c>
      <c r="D23" s="376">
        <v>0</v>
      </c>
      <c r="E23" s="44"/>
      <c r="F23" s="429" t="s">
        <v>30</v>
      </c>
      <c r="G23" s="421"/>
      <c r="H23" s="33"/>
      <c r="I23" s="397">
        <v>0</v>
      </c>
    </row>
    <row r="24" spans="1:9">
      <c r="A24" s="425" t="s">
        <v>31</v>
      </c>
      <c r="B24" s="426"/>
      <c r="C24" s="43">
        <v>211</v>
      </c>
      <c r="D24" s="378">
        <v>211</v>
      </c>
      <c r="E24" s="53"/>
      <c r="F24" s="407" t="s">
        <v>32</v>
      </c>
      <c r="G24" s="426"/>
      <c r="H24" s="41">
        <v>356</v>
      </c>
      <c r="I24" s="378">
        <v>356</v>
      </c>
    </row>
    <row r="25" spans="1:9">
      <c r="A25" s="428" t="s">
        <v>24</v>
      </c>
      <c r="B25" s="427"/>
      <c r="C25" s="47">
        <f>SUM(C17:C24)</f>
        <v>10485</v>
      </c>
      <c r="D25" s="389">
        <f>SUM(D17:D24)</f>
        <v>11661</v>
      </c>
      <c r="E25" s="44"/>
      <c r="F25" s="429" t="s">
        <v>33</v>
      </c>
      <c r="G25" s="421"/>
      <c r="H25" s="31">
        <v>96676</v>
      </c>
      <c r="I25" s="376">
        <v>90359</v>
      </c>
    </row>
    <row r="26" spans="1:9">
      <c r="A26" s="418" t="s">
        <v>34</v>
      </c>
      <c r="B26" s="421"/>
      <c r="C26" s="31"/>
      <c r="D26" s="376"/>
      <c r="E26" s="44"/>
      <c r="F26" s="64" t="s">
        <v>35</v>
      </c>
      <c r="G26" s="424"/>
      <c r="H26" s="36">
        <v>1443</v>
      </c>
      <c r="I26" s="377">
        <v>1443</v>
      </c>
    </row>
    <row r="27" spans="1:9">
      <c r="A27" s="425" t="s">
        <v>36</v>
      </c>
      <c r="B27" s="426"/>
      <c r="C27" s="43">
        <v>0</v>
      </c>
      <c r="D27" s="378">
        <v>0</v>
      </c>
      <c r="E27" s="44"/>
      <c r="F27" s="64" t="s">
        <v>37</v>
      </c>
      <c r="G27" s="424"/>
      <c r="H27" s="38">
        <v>0</v>
      </c>
      <c r="I27" s="377">
        <v>0</v>
      </c>
    </row>
    <row r="28" spans="1:9">
      <c r="A28" s="76" t="s">
        <v>38</v>
      </c>
      <c r="B28" s="427"/>
      <c r="C28" s="46"/>
      <c r="D28" s="379">
        <v>3</v>
      </c>
      <c r="E28" s="44"/>
      <c r="F28" s="425" t="s">
        <v>39</v>
      </c>
      <c r="G28" s="426"/>
      <c r="H28" s="41">
        <v>95233</v>
      </c>
      <c r="I28" s="378">
        <v>88916</v>
      </c>
    </row>
    <row r="29" spans="1:9">
      <c r="A29" s="76" t="s">
        <v>40</v>
      </c>
      <c r="B29" s="427"/>
      <c r="C29" s="56">
        <v>0</v>
      </c>
      <c r="D29" s="379">
        <v>0</v>
      </c>
      <c r="E29" s="57"/>
      <c r="F29" s="58" t="s">
        <v>41</v>
      </c>
      <c r="G29" s="426"/>
      <c r="H29" s="41">
        <v>-596</v>
      </c>
      <c r="I29" s="378">
        <v>-566</v>
      </c>
    </row>
    <row r="30" spans="1:9">
      <c r="A30" s="430" t="s">
        <v>42</v>
      </c>
      <c r="B30" s="424"/>
      <c r="C30" s="59">
        <v>0</v>
      </c>
      <c r="D30" s="380">
        <v>0</v>
      </c>
      <c r="E30" s="44"/>
      <c r="F30" s="428" t="s">
        <v>43</v>
      </c>
      <c r="G30" s="427"/>
      <c r="H30" s="47">
        <f>SUM(H22:H29)-H26-H27-H28</f>
        <v>96436</v>
      </c>
      <c r="I30" s="389">
        <f>SUM(I22:I29)-I26-I27-I28</f>
        <v>90149</v>
      </c>
    </row>
    <row r="31" spans="1:9">
      <c r="A31" s="431" t="s">
        <v>44</v>
      </c>
      <c r="B31" s="432"/>
      <c r="C31" s="59">
        <v>0</v>
      </c>
      <c r="D31" s="380">
        <v>0</v>
      </c>
      <c r="E31" s="44"/>
      <c r="F31" s="418" t="s">
        <v>45</v>
      </c>
      <c r="G31" s="433"/>
      <c r="H31" s="31"/>
      <c r="I31" s="376"/>
    </row>
    <row r="32" spans="1:9">
      <c r="A32" s="434" t="s">
        <v>46</v>
      </c>
      <c r="B32" s="426"/>
      <c r="C32" s="50">
        <f>SUM(C27:C30)</f>
        <v>0</v>
      </c>
      <c r="D32" s="386">
        <f>SUM(D27:D31)-D31</f>
        <v>3</v>
      </c>
      <c r="E32" s="53"/>
      <c r="F32" s="64" t="s">
        <v>47</v>
      </c>
      <c r="G32" s="424"/>
      <c r="H32" s="59"/>
      <c r="I32" s="387"/>
    </row>
    <row r="33" spans="1:9">
      <c r="A33" s="418" t="s">
        <v>48</v>
      </c>
      <c r="B33" s="421"/>
      <c r="C33" s="31"/>
      <c r="D33" s="376"/>
      <c r="E33" s="44"/>
      <c r="F33" s="64" t="s">
        <v>49</v>
      </c>
      <c r="G33" s="424"/>
      <c r="H33" s="59">
        <v>0</v>
      </c>
      <c r="I33" s="377">
        <v>0</v>
      </c>
    </row>
    <row r="34" spans="1:9">
      <c r="A34" s="64" t="s">
        <v>50</v>
      </c>
      <c r="B34" s="424"/>
      <c r="C34" s="59">
        <v>0</v>
      </c>
      <c r="D34" s="387">
        <v>0</v>
      </c>
      <c r="E34" s="44"/>
      <c r="F34" s="425" t="s">
        <v>51</v>
      </c>
      <c r="G34" s="426"/>
      <c r="H34" s="43"/>
      <c r="I34" s="378"/>
    </row>
    <row r="35" spans="1:9">
      <c r="A35" s="64" t="s">
        <v>52</v>
      </c>
      <c r="B35" s="424"/>
      <c r="C35" s="59">
        <v>0</v>
      </c>
      <c r="D35" s="377">
        <v>0</v>
      </c>
      <c r="E35" s="44"/>
      <c r="F35" s="76" t="s">
        <v>53</v>
      </c>
      <c r="G35" s="427"/>
      <c r="H35" s="56">
        <v>12899</v>
      </c>
      <c r="I35" s="379">
        <v>12635</v>
      </c>
    </row>
    <row r="36" spans="1:9">
      <c r="A36" s="425" t="s">
        <v>54</v>
      </c>
      <c r="B36" s="426"/>
      <c r="C36" s="43">
        <v>0</v>
      </c>
      <c r="D36" s="378">
        <v>0</v>
      </c>
      <c r="E36" s="44"/>
      <c r="F36" s="428" t="s">
        <v>55</v>
      </c>
      <c r="G36" s="427"/>
      <c r="H36" s="47">
        <f>SUM(H32:H35)-H33-H34</f>
        <v>12899</v>
      </c>
      <c r="I36" s="389">
        <f>SUM(I32:I35)-I33-I34</f>
        <v>12635</v>
      </c>
    </row>
    <row r="37" spans="1:9">
      <c r="A37" s="76" t="s">
        <v>56</v>
      </c>
      <c r="B37" s="459"/>
      <c r="C37" s="56">
        <v>0</v>
      </c>
      <c r="D37" s="379">
        <v>0</v>
      </c>
      <c r="E37" s="53"/>
      <c r="F37" s="428" t="s">
        <v>57</v>
      </c>
      <c r="G37" s="427"/>
      <c r="H37" s="47">
        <f>+H20+H30+H36</f>
        <v>114730</v>
      </c>
      <c r="I37" s="389">
        <f>+I20+I30+I36</f>
        <v>108179</v>
      </c>
    </row>
    <row r="38" spans="1:9">
      <c r="A38" s="76" t="s">
        <v>58</v>
      </c>
      <c r="B38" s="427"/>
      <c r="C38" s="56">
        <v>0</v>
      </c>
      <c r="D38" s="379">
        <v>0</v>
      </c>
      <c r="E38" s="44"/>
      <c r="F38" s="418"/>
      <c r="G38" s="421"/>
      <c r="H38" s="33"/>
      <c r="I38" s="397"/>
    </row>
    <row r="39" spans="1:9">
      <c r="A39" s="429" t="s">
        <v>59</v>
      </c>
      <c r="B39" s="421"/>
      <c r="C39" s="63"/>
      <c r="D39" s="376">
        <v>3242</v>
      </c>
      <c r="E39" s="44"/>
      <c r="F39" s="422"/>
      <c r="G39" s="424"/>
      <c r="H39" s="38"/>
      <c r="I39" s="390"/>
    </row>
    <row r="40" spans="1:9">
      <c r="A40" s="64" t="s">
        <v>60</v>
      </c>
      <c r="B40" s="424"/>
      <c r="C40" s="59"/>
      <c r="D40" s="377">
        <v>3242</v>
      </c>
      <c r="E40" s="44"/>
      <c r="F40" s="422"/>
      <c r="G40" s="424"/>
      <c r="H40" s="38"/>
      <c r="I40" s="390"/>
    </row>
    <row r="41" spans="1:9">
      <c r="A41" s="64" t="s">
        <v>61</v>
      </c>
      <c r="B41" s="424"/>
      <c r="C41" s="59">
        <v>0</v>
      </c>
      <c r="D41" s="377">
        <v>0</v>
      </c>
      <c r="E41" s="44"/>
      <c r="F41" s="422"/>
      <c r="G41" s="424"/>
      <c r="H41" s="38"/>
      <c r="I41" s="390"/>
    </row>
    <row r="42" spans="1:9">
      <c r="A42" s="425" t="s">
        <v>305</v>
      </c>
      <c r="B42" s="426"/>
      <c r="C42" s="43">
        <v>0</v>
      </c>
      <c r="D42" s="378">
        <v>0</v>
      </c>
      <c r="E42" s="53"/>
      <c r="F42" s="422"/>
      <c r="G42" s="424"/>
      <c r="H42" s="38"/>
      <c r="I42" s="390"/>
    </row>
    <row r="43" spans="1:9">
      <c r="A43" s="435" t="s">
        <v>62</v>
      </c>
      <c r="B43" s="436"/>
      <c r="C43" s="68">
        <f>SUM(C34:C42)-C35-C36-C40-C41-C42</f>
        <v>0</v>
      </c>
      <c r="D43" s="391">
        <f>SUM(D34:D42)-D35-D36-D40-D41-D42</f>
        <v>3242</v>
      </c>
      <c r="E43" s="53"/>
      <c r="F43" s="437"/>
      <c r="G43" s="438"/>
      <c r="H43" s="70"/>
      <c r="I43" s="398"/>
    </row>
    <row r="44" spans="1:9">
      <c r="A44" s="439" t="s">
        <v>63</v>
      </c>
      <c r="B44" s="440"/>
      <c r="C44" s="72"/>
      <c r="D44" s="405"/>
      <c r="E44" s="44"/>
      <c r="F44" s="441" t="s">
        <v>64</v>
      </c>
      <c r="G44" s="440"/>
      <c r="H44" s="73"/>
      <c r="I44" s="392"/>
    </row>
    <row r="45" spans="1:9">
      <c r="A45" s="425" t="s">
        <v>65</v>
      </c>
      <c r="B45" s="426"/>
      <c r="C45" s="43">
        <v>0</v>
      </c>
      <c r="D45" s="378">
        <v>0</v>
      </c>
      <c r="E45" s="44"/>
      <c r="F45" s="422" t="s">
        <v>66</v>
      </c>
      <c r="G45" s="424"/>
      <c r="H45" s="38"/>
      <c r="I45" s="390"/>
    </row>
    <row r="46" spans="1:9">
      <c r="A46" s="76" t="s">
        <v>67</v>
      </c>
      <c r="B46" s="427"/>
      <c r="C46" s="56">
        <v>0</v>
      </c>
      <c r="D46" s="379">
        <v>0</v>
      </c>
      <c r="E46" s="44"/>
      <c r="F46" s="425" t="s">
        <v>68</v>
      </c>
      <c r="G46" s="426"/>
      <c r="H46" s="43">
        <v>0</v>
      </c>
      <c r="I46" s="378">
        <v>0</v>
      </c>
    </row>
    <row r="47" spans="1:9">
      <c r="A47" s="428" t="s">
        <v>69</v>
      </c>
      <c r="B47" s="427"/>
      <c r="C47" s="47">
        <f>+C45+C46</f>
        <v>0</v>
      </c>
      <c r="D47" s="389"/>
      <c r="E47" s="44"/>
      <c r="F47" s="429" t="s">
        <v>70</v>
      </c>
      <c r="G47" s="421"/>
      <c r="H47" s="63">
        <v>0</v>
      </c>
      <c r="I47" s="376">
        <v>0</v>
      </c>
    </row>
    <row r="48" spans="1:9">
      <c r="A48" s="428" t="s">
        <v>71</v>
      </c>
      <c r="B48" s="427"/>
      <c r="C48" s="74">
        <v>1268</v>
      </c>
      <c r="D48" s="406">
        <v>2705</v>
      </c>
      <c r="E48" s="44"/>
      <c r="F48" s="64" t="s">
        <v>72</v>
      </c>
      <c r="G48" s="424"/>
      <c r="H48" s="65">
        <v>0</v>
      </c>
      <c r="I48" s="377">
        <v>0</v>
      </c>
    </row>
    <row r="49" spans="1:9">
      <c r="A49" s="428" t="s">
        <v>57</v>
      </c>
      <c r="B49" s="427"/>
      <c r="C49" s="47">
        <f>+C25+C32+C43+C47+C48</f>
        <v>11753</v>
      </c>
      <c r="D49" s="389">
        <f>+D25+D32+D43+D47+D48</f>
        <v>17611</v>
      </c>
      <c r="E49" s="44"/>
      <c r="F49" s="425" t="s">
        <v>73</v>
      </c>
      <c r="G49" s="442"/>
      <c r="H49" s="443">
        <v>0</v>
      </c>
      <c r="I49" s="378">
        <v>0</v>
      </c>
    </row>
    <row r="50" spans="1:9">
      <c r="A50" s="422"/>
      <c r="B50" s="424"/>
      <c r="C50" s="38"/>
      <c r="D50" s="390"/>
      <c r="E50" s="44"/>
      <c r="F50" s="76" t="s">
        <v>74</v>
      </c>
      <c r="G50" s="427"/>
      <c r="H50" s="46">
        <v>0</v>
      </c>
      <c r="I50" s="379">
        <v>0</v>
      </c>
    </row>
    <row r="51" spans="1:9">
      <c r="A51" s="418" t="s">
        <v>75</v>
      </c>
      <c r="B51" s="421"/>
      <c r="C51" s="31"/>
      <c r="D51" s="376"/>
      <c r="E51" s="44"/>
      <c r="F51" s="76" t="s">
        <v>76</v>
      </c>
      <c r="G51" s="427"/>
      <c r="H51" s="46">
        <v>0</v>
      </c>
      <c r="I51" s="379">
        <v>0</v>
      </c>
    </row>
    <row r="52" spans="1:9">
      <c r="A52" s="422" t="s">
        <v>77</v>
      </c>
      <c r="B52" s="424"/>
      <c r="C52" s="36"/>
      <c r="D52" s="377"/>
      <c r="E52" s="53"/>
      <c r="F52" s="76" t="s">
        <v>78</v>
      </c>
      <c r="G52" s="427"/>
      <c r="H52" s="56">
        <v>0</v>
      </c>
      <c r="I52" s="379">
        <v>0</v>
      </c>
    </row>
    <row r="53" spans="1:9">
      <c r="A53" s="425" t="s">
        <v>79</v>
      </c>
      <c r="B53" s="426"/>
      <c r="C53" s="43">
        <v>3542</v>
      </c>
      <c r="D53" s="378">
        <v>3859</v>
      </c>
      <c r="E53" s="53"/>
      <c r="F53" s="76" t="s">
        <v>306</v>
      </c>
      <c r="G53" s="427"/>
      <c r="H53" s="56">
        <v>1237</v>
      </c>
      <c r="I53" s="379">
        <v>1221</v>
      </c>
    </row>
    <row r="54" spans="1:9">
      <c r="A54" s="76" t="s">
        <v>80</v>
      </c>
      <c r="B54" s="427"/>
      <c r="C54" s="56">
        <v>0</v>
      </c>
      <c r="D54" s="379">
        <v>0</v>
      </c>
      <c r="E54" s="53"/>
      <c r="F54" s="428" t="s">
        <v>24</v>
      </c>
      <c r="G54" s="427"/>
      <c r="H54" s="47">
        <f>SUM(H46:H53)-H48-H49</f>
        <v>1237</v>
      </c>
      <c r="I54" s="389">
        <f>SUM(I46:I53)-I48-I49</f>
        <v>1221</v>
      </c>
    </row>
    <row r="55" spans="1:9">
      <c r="A55" s="76" t="s">
        <v>81</v>
      </c>
      <c r="B55" s="427"/>
      <c r="C55" s="56">
        <v>7924</v>
      </c>
      <c r="D55" s="379">
        <v>8102</v>
      </c>
      <c r="E55" s="53"/>
      <c r="F55" s="428" t="s">
        <v>82</v>
      </c>
      <c r="G55" s="427"/>
      <c r="H55" s="56">
        <v>0</v>
      </c>
      <c r="I55" s="379">
        <v>0</v>
      </c>
    </row>
    <row r="56" spans="1:9">
      <c r="A56" s="76" t="s">
        <v>83</v>
      </c>
      <c r="B56" s="427"/>
      <c r="C56" s="56">
        <v>0</v>
      </c>
      <c r="D56" s="379">
        <v>0</v>
      </c>
      <c r="E56" s="44"/>
      <c r="F56" s="428" t="s">
        <v>84</v>
      </c>
      <c r="G56" s="427"/>
      <c r="H56" s="47">
        <f>+H54+H55</f>
        <v>1237</v>
      </c>
      <c r="I56" s="389">
        <f>+I54+I55</f>
        <v>1221</v>
      </c>
    </row>
    <row r="57" spans="1:9">
      <c r="A57" s="76" t="s">
        <v>85</v>
      </c>
      <c r="B57" s="427"/>
      <c r="C57" s="56">
        <v>0</v>
      </c>
      <c r="D57" s="379">
        <v>0</v>
      </c>
      <c r="E57" s="44"/>
      <c r="F57" s="422"/>
      <c r="G57" s="427"/>
      <c r="H57" s="38"/>
      <c r="I57" s="390"/>
    </row>
    <row r="58" spans="1:9">
      <c r="A58" s="76" t="s">
        <v>86</v>
      </c>
      <c r="B58" s="427"/>
      <c r="C58" s="56">
        <v>0</v>
      </c>
      <c r="D58" s="379">
        <v>0</v>
      </c>
      <c r="E58" s="44"/>
      <c r="F58" s="418" t="s">
        <v>307</v>
      </c>
      <c r="G58" s="424"/>
      <c r="H58" s="31"/>
      <c r="I58" s="376"/>
    </row>
    <row r="59" spans="1:9">
      <c r="A59" s="428" t="s">
        <v>24</v>
      </c>
      <c r="B59" s="427"/>
      <c r="C59" s="47">
        <f>SUM(C53:C58)</f>
        <v>11466</v>
      </c>
      <c r="D59" s="389">
        <f>SUM(D53:D58)</f>
        <v>11961</v>
      </c>
      <c r="E59" s="44"/>
      <c r="F59" s="422" t="s">
        <v>87</v>
      </c>
      <c r="G59" s="424"/>
      <c r="H59" s="36"/>
      <c r="I59" s="377"/>
    </row>
    <row r="60" spans="1:9">
      <c r="A60" s="418" t="s">
        <v>88</v>
      </c>
      <c r="B60" s="421"/>
      <c r="C60" s="31"/>
      <c r="D60" s="376"/>
      <c r="E60" s="44"/>
      <c r="F60" s="425" t="s">
        <v>68</v>
      </c>
      <c r="G60" s="426"/>
      <c r="H60" s="43">
        <v>0</v>
      </c>
      <c r="I60" s="378">
        <v>0</v>
      </c>
    </row>
    <row r="61" spans="1:9">
      <c r="A61" s="425" t="s">
        <v>89</v>
      </c>
      <c r="B61" s="426"/>
      <c r="C61" s="43">
        <v>0</v>
      </c>
      <c r="D61" s="378">
        <v>0</v>
      </c>
      <c r="E61" s="44"/>
      <c r="F61" s="429" t="s">
        <v>70</v>
      </c>
      <c r="G61" s="444"/>
      <c r="H61" s="63">
        <v>0</v>
      </c>
      <c r="I61" s="376">
        <v>0</v>
      </c>
    </row>
    <row r="62" spans="1:9">
      <c r="A62" s="76" t="s">
        <v>90</v>
      </c>
      <c r="B62" s="427"/>
      <c r="C62" s="56">
        <v>4564</v>
      </c>
      <c r="D62" s="378">
        <v>5717</v>
      </c>
      <c r="E62" s="44"/>
      <c r="F62" s="425" t="s">
        <v>91</v>
      </c>
      <c r="G62" s="445"/>
      <c r="H62" s="43">
        <v>0</v>
      </c>
      <c r="I62" s="378">
        <v>0</v>
      </c>
    </row>
    <row r="63" spans="1:9">
      <c r="A63" s="76" t="s">
        <v>310</v>
      </c>
      <c r="B63" s="427"/>
      <c r="C63" s="56">
        <v>0</v>
      </c>
      <c r="D63" s="379">
        <v>0</v>
      </c>
      <c r="E63" s="44"/>
      <c r="F63" s="76" t="s">
        <v>92</v>
      </c>
      <c r="G63" s="446"/>
      <c r="H63" s="56">
        <v>3266</v>
      </c>
      <c r="I63" s="379">
        <v>4936</v>
      </c>
    </row>
    <row r="64" spans="1:9">
      <c r="A64" s="76" t="s">
        <v>93</v>
      </c>
      <c r="B64" s="427"/>
      <c r="C64" s="56">
        <v>3</v>
      </c>
      <c r="D64" s="379">
        <v>66</v>
      </c>
      <c r="E64" s="44"/>
      <c r="F64" s="76" t="s">
        <v>94</v>
      </c>
      <c r="G64" s="446"/>
      <c r="H64" s="56">
        <v>0</v>
      </c>
      <c r="I64" s="379">
        <v>0</v>
      </c>
    </row>
    <row r="65" spans="1:9">
      <c r="A65" s="76" t="s">
        <v>95</v>
      </c>
      <c r="B65" s="427"/>
      <c r="C65" s="56">
        <v>0</v>
      </c>
      <c r="D65" s="379">
        <v>0</v>
      </c>
      <c r="E65" s="53"/>
      <c r="F65" s="76" t="s">
        <v>96</v>
      </c>
      <c r="G65" s="446"/>
      <c r="H65" s="56">
        <v>6505</v>
      </c>
      <c r="I65" s="379">
        <v>5517</v>
      </c>
    </row>
    <row r="66" spans="1:9">
      <c r="A66" s="429" t="s">
        <v>97</v>
      </c>
      <c r="B66" s="421"/>
      <c r="C66" s="63">
        <v>73259</v>
      </c>
      <c r="D66" s="376">
        <v>64140</v>
      </c>
      <c r="E66" s="44"/>
      <c r="F66" s="76" t="s">
        <v>98</v>
      </c>
      <c r="G66" s="446"/>
      <c r="H66" s="56">
        <v>2996</v>
      </c>
      <c r="I66" s="379">
        <v>2573</v>
      </c>
    </row>
    <row r="67" spans="1:9">
      <c r="A67" s="425" t="s">
        <v>99</v>
      </c>
      <c r="B67" s="442"/>
      <c r="C67" s="43">
        <v>38329</v>
      </c>
      <c r="D67" s="378">
        <v>38762</v>
      </c>
      <c r="E67" s="44"/>
      <c r="F67" s="76" t="s">
        <v>100</v>
      </c>
      <c r="G67" s="446"/>
      <c r="H67" s="56">
        <v>2318</v>
      </c>
      <c r="I67" s="379">
        <v>2210</v>
      </c>
    </row>
    <row r="68" spans="1:9">
      <c r="A68" s="64" t="s">
        <v>101</v>
      </c>
      <c r="B68" s="424"/>
      <c r="C68" s="65">
        <v>34704</v>
      </c>
      <c r="D68" s="377">
        <v>25022</v>
      </c>
      <c r="E68" s="44"/>
      <c r="F68" s="429" t="s">
        <v>102</v>
      </c>
      <c r="G68" s="447"/>
      <c r="H68" s="63">
        <v>174301</v>
      </c>
      <c r="I68" s="376">
        <v>127451</v>
      </c>
    </row>
    <row r="69" spans="1:9">
      <c r="A69" s="418" t="s">
        <v>46</v>
      </c>
      <c r="B69" s="421"/>
      <c r="C69" s="33">
        <f>SUM(C61:C67)-C67</f>
        <v>77826</v>
      </c>
      <c r="D69" s="397">
        <f>SUM(D61:D67)-D67</f>
        <v>69923</v>
      </c>
      <c r="E69" s="44"/>
      <c r="F69" s="64" t="s">
        <v>99</v>
      </c>
      <c r="G69" s="448"/>
      <c r="H69" s="59">
        <v>7059</v>
      </c>
      <c r="I69" s="380">
        <v>7617</v>
      </c>
    </row>
    <row r="70" spans="1:9">
      <c r="A70" s="420" t="s">
        <v>103</v>
      </c>
      <c r="B70" s="421"/>
      <c r="C70" s="31"/>
      <c r="D70" s="376"/>
      <c r="E70" s="53"/>
      <c r="F70" s="425" t="s">
        <v>101</v>
      </c>
      <c r="G70" s="451"/>
      <c r="H70" s="443">
        <v>162889</v>
      </c>
      <c r="I70" s="378">
        <v>114664</v>
      </c>
    </row>
    <row r="71" spans="1:9">
      <c r="A71" s="64" t="s">
        <v>104</v>
      </c>
      <c r="B71" s="424"/>
      <c r="C71" s="59">
        <v>0</v>
      </c>
      <c r="D71" s="377">
        <v>0</v>
      </c>
      <c r="E71" s="44"/>
      <c r="F71" s="76" t="s">
        <v>105</v>
      </c>
      <c r="G71" s="448"/>
      <c r="H71" s="56">
        <v>2265</v>
      </c>
      <c r="I71" s="379">
        <v>0</v>
      </c>
    </row>
    <row r="72" spans="1:9">
      <c r="A72" s="435" t="s">
        <v>62</v>
      </c>
      <c r="B72" s="436"/>
      <c r="C72" s="68">
        <f>SUM(C71:C71)</f>
        <v>0</v>
      </c>
      <c r="D72" s="391">
        <f>SUM(D71:D71)</f>
        <v>0</v>
      </c>
      <c r="E72" s="44"/>
      <c r="F72" s="66" t="s">
        <v>106</v>
      </c>
      <c r="G72" s="449"/>
      <c r="H72" s="68">
        <f>SUM(H60:H71)-H62-H69-H70</f>
        <v>191651</v>
      </c>
      <c r="I72" s="391">
        <f>SUM(I60:I71)-I62-I69-I70</f>
        <v>142687</v>
      </c>
    </row>
    <row r="73" spans="1:9">
      <c r="A73" s="439" t="s">
        <v>107</v>
      </c>
      <c r="B73" s="440"/>
      <c r="C73" s="72"/>
      <c r="D73" s="405"/>
      <c r="E73" s="44"/>
      <c r="F73" s="71" t="s">
        <v>108</v>
      </c>
      <c r="G73" s="450"/>
      <c r="H73" s="78">
        <f>SUM(H74:H75)</f>
        <v>1</v>
      </c>
      <c r="I73" s="408">
        <f>SUM(I74:I75)</f>
        <v>1</v>
      </c>
    </row>
    <row r="74" spans="1:9">
      <c r="A74" s="425" t="s">
        <v>109</v>
      </c>
      <c r="B74" s="426"/>
      <c r="C74" s="43">
        <v>415</v>
      </c>
      <c r="D74" s="378">
        <v>717</v>
      </c>
      <c r="E74" s="44"/>
      <c r="F74" s="54" t="s">
        <v>110</v>
      </c>
      <c r="G74" s="448"/>
      <c r="H74" s="59">
        <v>1</v>
      </c>
      <c r="I74" s="377">
        <v>1</v>
      </c>
    </row>
    <row r="75" spans="1:9">
      <c r="A75" s="76" t="s">
        <v>111</v>
      </c>
      <c r="B75" s="427"/>
      <c r="C75" s="56">
        <v>201069</v>
      </c>
      <c r="D75" s="379">
        <v>146730</v>
      </c>
      <c r="E75" s="53"/>
      <c r="F75" s="39" t="s">
        <v>112</v>
      </c>
      <c r="G75" s="451"/>
      <c r="H75" s="43">
        <v>0</v>
      </c>
      <c r="I75" s="378">
        <v>0</v>
      </c>
    </row>
    <row r="76" spans="1:9">
      <c r="A76" s="76" t="s">
        <v>113</v>
      </c>
      <c r="B76" s="427"/>
      <c r="C76" s="56">
        <v>4787</v>
      </c>
      <c r="D76" s="379">
        <v>4816</v>
      </c>
      <c r="E76" s="53"/>
      <c r="F76" s="61" t="s">
        <v>114</v>
      </c>
      <c r="G76" s="426"/>
      <c r="H76" s="82">
        <f>+H72+H73</f>
        <v>191652</v>
      </c>
      <c r="I76" s="393">
        <f>+I72+I73</f>
        <v>142688</v>
      </c>
    </row>
    <row r="77" spans="1:9">
      <c r="A77" s="76" t="s">
        <v>312</v>
      </c>
      <c r="B77" s="427"/>
      <c r="C77" s="56">
        <v>-202</v>
      </c>
      <c r="D77" s="389">
        <v>-137</v>
      </c>
      <c r="E77" s="53"/>
      <c r="F77" s="83"/>
      <c r="G77" s="460"/>
      <c r="H77" s="460"/>
      <c r="I77" s="461"/>
    </row>
    <row r="78" spans="1:9">
      <c r="A78" s="428" t="s">
        <v>69</v>
      </c>
      <c r="B78" s="427"/>
      <c r="C78" s="47">
        <f>SUM(C74:C77)</f>
        <v>206069</v>
      </c>
      <c r="D78" s="389">
        <f>SUM(D74:D77)</f>
        <v>152126</v>
      </c>
      <c r="E78" s="53"/>
      <c r="F78" s="60"/>
      <c r="G78" s="462"/>
      <c r="H78" s="462"/>
      <c r="I78" s="463"/>
    </row>
    <row r="79" spans="1:9">
      <c r="A79" s="428" t="s">
        <v>115</v>
      </c>
      <c r="B79" s="427"/>
      <c r="C79" s="74">
        <v>505</v>
      </c>
      <c r="D79" s="389">
        <v>467</v>
      </c>
      <c r="E79" s="53"/>
      <c r="F79" s="60"/>
      <c r="G79" s="462"/>
      <c r="H79" s="462"/>
      <c r="I79" s="463"/>
    </row>
    <row r="80" spans="1:9">
      <c r="A80" s="418" t="s">
        <v>84</v>
      </c>
      <c r="B80" s="421"/>
      <c r="C80" s="33">
        <f>+C59+C69+C72+C78+C79</f>
        <v>295866</v>
      </c>
      <c r="D80" s="397">
        <f>+D59+D69+D72+D78+D79</f>
        <v>234477</v>
      </c>
      <c r="E80" s="455"/>
      <c r="F80" s="60"/>
      <c r="G80" s="462"/>
      <c r="H80" s="462"/>
      <c r="I80" s="463"/>
    </row>
    <row r="81" spans="1:9" ht="12.6" customHeight="1">
      <c r="A81" s="29"/>
      <c r="B81" s="421"/>
      <c r="C81" s="33"/>
      <c r="D81" s="397"/>
      <c r="E81" s="86"/>
      <c r="F81" s="87">
        <f>SUM(F78:F78)</f>
        <v>0</v>
      </c>
      <c r="G81" s="460"/>
      <c r="H81" s="460"/>
      <c r="I81" s="461"/>
    </row>
    <row r="82" spans="1:9" ht="12.6" customHeight="1">
      <c r="A82" s="34" t="s">
        <v>116</v>
      </c>
      <c r="B82" s="424"/>
      <c r="C82" s="38">
        <f>+C49+C80</f>
        <v>307619</v>
      </c>
      <c r="D82" s="390">
        <f>+D49+D80</f>
        <v>252088</v>
      </c>
      <c r="E82" s="86"/>
      <c r="F82" s="61" t="s">
        <v>117</v>
      </c>
      <c r="G82" s="426"/>
      <c r="H82" s="50">
        <f>+H37+H56+H76</f>
        <v>307619</v>
      </c>
      <c r="I82" s="386">
        <f>+I37+I56+I76</f>
        <v>252088</v>
      </c>
    </row>
    <row r="83" spans="1:9" ht="12.6" customHeight="1">
      <c r="A83" s="66" t="s">
        <v>118</v>
      </c>
      <c r="B83" s="436"/>
      <c r="C83" s="68">
        <v>509367</v>
      </c>
      <c r="D83" s="391">
        <v>507900</v>
      </c>
      <c r="E83" s="86"/>
      <c r="F83" s="90" t="s">
        <v>119</v>
      </c>
      <c r="G83" s="436"/>
      <c r="H83" s="68">
        <f>C83</f>
        <v>509367</v>
      </c>
      <c r="I83" s="391">
        <f>D83</f>
        <v>507900</v>
      </c>
    </row>
    <row r="84" spans="1:9" ht="16.7" customHeight="1">
      <c r="A84" s="55"/>
      <c r="B84" s="126"/>
      <c r="C84" s="455"/>
      <c r="F84" s="455"/>
      <c r="G84" s="455"/>
      <c r="H84" s="455"/>
      <c r="I84" s="455"/>
    </row>
    <row r="85" spans="1:9" ht="8.85" customHeight="1">
      <c r="A85" s="455"/>
      <c r="B85" s="126"/>
      <c r="C85" s="91">
        <f>C82-H82</f>
        <v>0</v>
      </c>
      <c r="F85" s="455"/>
      <c r="G85" s="455"/>
      <c r="H85" s="455"/>
      <c r="I85" s="455"/>
    </row>
    <row r="86" spans="1:9">
      <c r="B86" s="126"/>
      <c r="D86" s="86"/>
      <c r="F86" s="455"/>
      <c r="G86" s="455"/>
      <c r="H86" s="455"/>
      <c r="I86" s="455"/>
    </row>
    <row r="87" spans="1:9" ht="15">
      <c r="A87" s="92" t="s">
        <v>314</v>
      </c>
      <c r="B87" s="93" t="s">
        <v>308</v>
      </c>
      <c r="C87" s="4"/>
      <c r="D87" s="94"/>
      <c r="F87" s="455"/>
      <c r="G87" s="455"/>
      <c r="H87" s="455"/>
      <c r="I87" s="455"/>
    </row>
    <row r="88" spans="1:9" ht="15">
      <c r="B88" s="95" t="s">
        <v>309</v>
      </c>
      <c r="C88" s="94"/>
      <c r="F88" s="455"/>
      <c r="G88" s="455"/>
      <c r="H88" s="455"/>
      <c r="I88" s="455"/>
    </row>
    <row r="89" spans="1:9">
      <c r="B89" s="95"/>
      <c r="F89" s="455"/>
      <c r="G89" s="455"/>
      <c r="H89" s="455"/>
      <c r="I89" s="455"/>
    </row>
    <row r="90" spans="1:9" ht="15">
      <c r="B90" s="94"/>
      <c r="F90" s="455"/>
      <c r="G90" s="455"/>
      <c r="H90" s="455"/>
      <c r="I90" s="455"/>
    </row>
    <row r="91" spans="1:9">
      <c r="F91" s="455"/>
      <c r="G91" s="455"/>
      <c r="H91" s="455"/>
      <c r="I91" s="455"/>
    </row>
    <row r="92" spans="1:9">
      <c r="F92" s="455"/>
      <c r="G92" s="455"/>
      <c r="H92" s="455"/>
      <c r="I92" s="455"/>
    </row>
    <row r="93" spans="1:9">
      <c r="F93" s="455"/>
      <c r="G93" s="455"/>
      <c r="H93" s="455"/>
      <c r="I93" s="455"/>
    </row>
    <row r="94" spans="1:9">
      <c r="F94" s="455"/>
      <c r="G94" s="455"/>
      <c r="H94" s="455"/>
    </row>
    <row r="95" spans="1:9">
      <c r="F95" s="455"/>
      <c r="G95" s="455"/>
      <c r="H95" s="455"/>
    </row>
    <row r="96" spans="1:9">
      <c r="F96" s="455"/>
      <c r="G96" s="455"/>
      <c r="H96" s="455"/>
    </row>
    <row r="97" spans="6:8">
      <c r="F97" s="455"/>
      <c r="G97" s="455"/>
      <c r="H97" s="455"/>
    </row>
    <row r="98" spans="6:8">
      <c r="F98" s="455"/>
      <c r="G98" s="455"/>
      <c r="H98" s="455"/>
    </row>
  </sheetData>
  <mergeCells count="7">
    <mergeCell ref="A6:I6"/>
    <mergeCell ref="A7:I7"/>
    <mergeCell ref="A5:I5"/>
    <mergeCell ref="C10:D10"/>
    <mergeCell ref="A9:D9"/>
    <mergeCell ref="F9:I9"/>
    <mergeCell ref="H10:I10"/>
  </mergeCells>
  <phoneticPr fontId="0" type="noConversion"/>
  <pageMargins left="0.57999999999999996" right="0.35433070866141736" top="0.44" bottom="0.45" header="0.25" footer="0.23"/>
  <pageSetup paperSize="9" fitToWidth="0" fitToHeight="0" orientation="landscape" r:id="rId1"/>
  <headerFooter alignWithMargins="0">
    <oddFooter>&amp;C&amp;"Times New Roman,Regular"&amp;9Стр.&amp;P, вс.&amp;N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H19" sqref="H19"/>
    </sheetView>
  </sheetViews>
  <sheetFormatPr defaultRowHeight="12.75"/>
  <cols>
    <col min="1" max="1" width="40.140625" style="5" bestFit="1" customWidth="1"/>
    <col min="2" max="2" width="7.7109375" style="5" customWidth="1"/>
    <col min="3" max="4" width="9.85546875" style="5" bestFit="1" customWidth="1"/>
    <col min="5" max="5" width="1.5703125" style="5" customWidth="1"/>
    <col min="6" max="6" width="40.7109375" style="5" customWidth="1"/>
    <col min="7" max="7" width="7.7109375" style="5" customWidth="1"/>
    <col min="8" max="9" width="9.85546875" style="5" customWidth="1"/>
    <col min="10" max="16384" width="9.140625" style="5"/>
  </cols>
  <sheetData>
    <row r="1" spans="1:9" ht="15">
      <c r="A1" s="1" t="s">
        <v>0</v>
      </c>
      <c r="B1" s="2"/>
      <c r="C1" s="3"/>
      <c r="D1" s="4"/>
      <c r="E1" s="4"/>
      <c r="F1" s="4"/>
      <c r="G1" s="4"/>
    </row>
    <row r="2" spans="1:9" ht="12" customHeight="1">
      <c r="A2" s="6" t="s">
        <v>1</v>
      </c>
      <c r="B2" s="6"/>
      <c r="C2" s="3"/>
      <c r="D2" s="3"/>
      <c r="E2" s="3"/>
      <c r="G2" s="7" t="s">
        <v>2</v>
      </c>
      <c r="H2" s="8"/>
    </row>
    <row r="3" spans="1:9" ht="15">
      <c r="A3" s="1" t="s">
        <v>3</v>
      </c>
      <c r="B3" s="2"/>
      <c r="C3" s="3"/>
      <c r="D3" s="3"/>
      <c r="E3" s="3"/>
      <c r="G3" s="9">
        <v>121023551</v>
      </c>
    </row>
    <row r="4" spans="1:9" ht="12" customHeight="1">
      <c r="A4" s="6" t="s">
        <v>4</v>
      </c>
      <c r="B4" s="6"/>
      <c r="C4" s="3"/>
      <c r="D4" s="3"/>
      <c r="E4" s="3"/>
      <c r="F4" s="3"/>
      <c r="G4" s="3"/>
    </row>
    <row r="5" spans="1:9" ht="14.25">
      <c r="A5" s="468" t="s">
        <v>319</v>
      </c>
      <c r="B5" s="468"/>
      <c r="C5" s="468"/>
      <c r="D5" s="468"/>
      <c r="E5" s="468"/>
      <c r="F5" s="468"/>
      <c r="G5" s="468"/>
      <c r="H5" s="468"/>
      <c r="I5" s="468"/>
    </row>
    <row r="6" spans="1:9">
      <c r="A6" s="467" t="s">
        <v>313</v>
      </c>
      <c r="B6" s="467"/>
      <c r="C6" s="467"/>
      <c r="D6" s="467"/>
      <c r="E6" s="467"/>
      <c r="F6" s="467"/>
      <c r="G6" s="467"/>
      <c r="H6" s="467"/>
      <c r="I6" s="467"/>
    </row>
    <row r="7" spans="1:9">
      <c r="A7" s="477"/>
      <c r="B7" s="477"/>
      <c r="C7" s="477"/>
      <c r="D7" s="477"/>
      <c r="E7" s="477"/>
      <c r="F7" s="477"/>
      <c r="G7" s="477"/>
      <c r="H7" s="477"/>
      <c r="I7" s="477"/>
    </row>
    <row r="8" spans="1:9" ht="5.25" customHeight="1">
      <c r="A8" s="97"/>
      <c r="B8" s="97"/>
      <c r="C8" s="97"/>
      <c r="D8" s="97"/>
      <c r="E8" s="97"/>
      <c r="F8" s="97"/>
      <c r="G8" s="97"/>
      <c r="H8" s="97"/>
      <c r="I8" s="97"/>
    </row>
    <row r="9" spans="1:9">
      <c r="A9" s="13"/>
      <c r="B9" s="14"/>
      <c r="C9" s="469" t="s">
        <v>121</v>
      </c>
      <c r="D9" s="470"/>
      <c r="E9" s="15"/>
      <c r="F9" s="13"/>
      <c r="G9" s="14"/>
      <c r="H9" s="469" t="s">
        <v>121</v>
      </c>
      <c r="I9" s="470"/>
    </row>
    <row r="10" spans="1:9" ht="12.75" customHeight="1">
      <c r="A10" s="482" t="s">
        <v>122</v>
      </c>
      <c r="B10" s="17" t="s">
        <v>8</v>
      </c>
      <c r="C10" s="480" t="s">
        <v>9</v>
      </c>
      <c r="D10" s="478" t="s">
        <v>10</v>
      </c>
      <c r="E10" s="15"/>
      <c r="F10" s="482" t="s">
        <v>123</v>
      </c>
      <c r="G10" s="17" t="s">
        <v>8</v>
      </c>
      <c r="H10" s="480" t="s">
        <v>9</v>
      </c>
      <c r="I10" s="478" t="s">
        <v>10</v>
      </c>
    </row>
    <row r="11" spans="1:9">
      <c r="A11" s="483"/>
      <c r="B11" s="18"/>
      <c r="C11" s="481"/>
      <c r="D11" s="479"/>
      <c r="E11" s="10"/>
      <c r="F11" s="483"/>
      <c r="G11" s="18"/>
      <c r="H11" s="481"/>
      <c r="I11" s="479"/>
    </row>
    <row r="12" spans="1:9">
      <c r="A12" s="19" t="s">
        <v>124</v>
      </c>
      <c r="B12" s="20" t="s">
        <v>125</v>
      </c>
      <c r="C12" s="22">
        <v>1</v>
      </c>
      <c r="D12" s="374">
        <v>2</v>
      </c>
      <c r="E12" s="10"/>
      <c r="F12" s="19" t="s">
        <v>124</v>
      </c>
      <c r="G12" s="20" t="s">
        <v>125</v>
      </c>
      <c r="H12" s="22">
        <v>1</v>
      </c>
      <c r="I12" s="374">
        <v>2</v>
      </c>
    </row>
    <row r="13" spans="1:9" ht="4.5" customHeight="1">
      <c r="A13" s="23"/>
      <c r="B13" s="24"/>
      <c r="C13" s="98"/>
      <c r="D13" s="375"/>
      <c r="E13" s="10"/>
      <c r="F13" s="26"/>
      <c r="G13" s="27"/>
      <c r="H13" s="28"/>
      <c r="I13" s="399"/>
    </row>
    <row r="14" spans="1:9">
      <c r="A14" s="29" t="s">
        <v>126</v>
      </c>
      <c r="B14" s="30"/>
      <c r="C14" s="99"/>
      <c r="D14" s="376"/>
      <c r="E14" s="10"/>
      <c r="F14" s="32" t="s">
        <v>127</v>
      </c>
      <c r="G14" s="100"/>
      <c r="H14" s="33"/>
      <c r="I14" s="397"/>
    </row>
    <row r="15" spans="1:9">
      <c r="A15" s="34" t="s">
        <v>128</v>
      </c>
      <c r="B15" s="35"/>
      <c r="C15" s="101"/>
      <c r="D15" s="377"/>
      <c r="E15" s="37"/>
      <c r="F15" s="34" t="s">
        <v>129</v>
      </c>
      <c r="G15" s="89"/>
      <c r="H15" s="38"/>
      <c r="I15" s="390"/>
    </row>
    <row r="16" spans="1:9">
      <c r="A16" s="39" t="s">
        <v>130</v>
      </c>
      <c r="B16" s="40"/>
      <c r="C16" s="130">
        <v>9979</v>
      </c>
      <c r="D16" s="378">
        <v>11076</v>
      </c>
      <c r="E16" s="37"/>
      <c r="F16" s="39" t="s">
        <v>131</v>
      </c>
      <c r="G16" s="80"/>
      <c r="H16" s="41"/>
      <c r="I16" s="378"/>
    </row>
    <row r="17" spans="1:11">
      <c r="A17" s="42" t="s">
        <v>132</v>
      </c>
      <c r="B17" s="45"/>
      <c r="C17" s="56">
        <v>11379</v>
      </c>
      <c r="D17" s="379">
        <v>12113</v>
      </c>
      <c r="E17" s="44"/>
      <c r="F17" s="42" t="s">
        <v>133</v>
      </c>
      <c r="G17" s="80"/>
      <c r="H17" s="41">
        <v>86936</v>
      </c>
      <c r="I17" s="379">
        <v>75122</v>
      </c>
      <c r="K17" s="75"/>
    </row>
    <row r="18" spans="1:11">
      <c r="A18" s="54" t="s">
        <v>134</v>
      </c>
      <c r="B18" s="55"/>
      <c r="C18" s="63">
        <v>1245</v>
      </c>
      <c r="D18" s="380">
        <v>1295</v>
      </c>
      <c r="E18" s="44"/>
      <c r="F18" s="42" t="s">
        <v>135</v>
      </c>
      <c r="G18" s="102"/>
      <c r="H18" s="43">
        <v>25157</v>
      </c>
      <c r="I18" s="379">
        <v>28619</v>
      </c>
    </row>
    <row r="19" spans="1:11">
      <c r="A19" s="103" t="s">
        <v>136</v>
      </c>
      <c r="B19" s="104"/>
      <c r="C19" s="105">
        <v>0</v>
      </c>
      <c r="D19" s="381">
        <v>0</v>
      </c>
      <c r="E19" s="44"/>
      <c r="F19" s="42" t="s">
        <v>317</v>
      </c>
      <c r="G19" s="45"/>
      <c r="H19" s="466">
        <f>8571+1</f>
        <v>8572</v>
      </c>
      <c r="I19" s="379">
        <f>5727+I20</f>
        <v>5742</v>
      </c>
      <c r="K19" s="75"/>
    </row>
    <row r="20" spans="1:11">
      <c r="A20" s="106" t="s">
        <v>137</v>
      </c>
      <c r="B20" s="107"/>
      <c r="C20" s="108">
        <v>1245</v>
      </c>
      <c r="D20" s="382">
        <v>1295</v>
      </c>
      <c r="E20" s="44"/>
      <c r="F20" s="109" t="s">
        <v>318</v>
      </c>
      <c r="G20" s="110"/>
      <c r="H20" s="464"/>
      <c r="I20" s="465">
        <v>15</v>
      </c>
      <c r="K20" s="75"/>
    </row>
    <row r="21" spans="1:11">
      <c r="A21" s="42" t="s">
        <v>138</v>
      </c>
      <c r="B21" s="45"/>
      <c r="C21" s="56">
        <v>42953</v>
      </c>
      <c r="D21" s="379">
        <v>41559</v>
      </c>
      <c r="E21" s="44"/>
      <c r="F21" s="109" t="s">
        <v>316</v>
      </c>
      <c r="G21" s="110"/>
      <c r="H21" s="111">
        <v>2323</v>
      </c>
      <c r="I21" s="400"/>
      <c r="J21" s="75"/>
      <c r="K21" s="75"/>
    </row>
    <row r="22" spans="1:11">
      <c r="A22" s="51" t="s">
        <v>139</v>
      </c>
      <c r="B22" s="52"/>
      <c r="C22" s="56">
        <v>27736</v>
      </c>
      <c r="D22" s="376">
        <v>27440</v>
      </c>
      <c r="E22" s="44"/>
      <c r="F22" s="48" t="s">
        <v>24</v>
      </c>
      <c r="G22" s="49"/>
      <c r="H22" s="47">
        <f>SUM(H16:H21)-H20-H21</f>
        <v>120665</v>
      </c>
      <c r="I22" s="389">
        <f>SUM(I16:I21)-I20-I21</f>
        <v>109483</v>
      </c>
    </row>
    <row r="23" spans="1:11">
      <c r="A23" s="51" t="s">
        <v>141</v>
      </c>
      <c r="B23" s="52"/>
      <c r="C23" s="59">
        <v>3729</v>
      </c>
      <c r="D23" s="383">
        <v>1006</v>
      </c>
      <c r="E23" s="53"/>
      <c r="F23" s="29" t="s">
        <v>140</v>
      </c>
      <c r="G23" s="30"/>
      <c r="H23" s="33">
        <v>60743</v>
      </c>
      <c r="I23" s="397">
        <v>58898</v>
      </c>
    </row>
    <row r="24" spans="1:11">
      <c r="A24" s="54" t="s">
        <v>143</v>
      </c>
      <c r="B24" s="79"/>
      <c r="C24" s="112">
        <v>123</v>
      </c>
      <c r="D24" s="384">
        <v>109</v>
      </c>
      <c r="E24" s="44"/>
      <c r="F24" s="39" t="s">
        <v>142</v>
      </c>
      <c r="G24" s="40"/>
      <c r="H24" s="111"/>
      <c r="I24" s="385"/>
    </row>
    <row r="25" spans="1:11">
      <c r="A25" s="39" t="s">
        <v>320</v>
      </c>
      <c r="B25" s="80"/>
      <c r="C25" s="108">
        <v>2265</v>
      </c>
      <c r="D25" s="385"/>
      <c r="E25" s="44"/>
      <c r="F25" s="29" t="s">
        <v>144</v>
      </c>
      <c r="G25" s="30"/>
      <c r="H25" s="31"/>
      <c r="I25" s="376"/>
    </row>
    <row r="26" spans="1:11">
      <c r="A26" s="61" t="s">
        <v>24</v>
      </c>
      <c r="B26" s="62"/>
      <c r="C26" s="50">
        <f>SUM(C16:C25)-C24-C25-C19-C20</f>
        <v>97021</v>
      </c>
      <c r="D26" s="386">
        <f>SUM(D16:D25)-D24-D19-D20</f>
        <v>94489</v>
      </c>
      <c r="E26" s="44"/>
      <c r="F26" s="54" t="s">
        <v>145</v>
      </c>
      <c r="G26" s="55"/>
      <c r="H26" s="59">
        <v>1205</v>
      </c>
      <c r="I26" s="387">
        <v>246</v>
      </c>
    </row>
    <row r="27" spans="1:11">
      <c r="A27" s="29" t="s">
        <v>147</v>
      </c>
      <c r="B27" s="30"/>
      <c r="C27" s="31"/>
      <c r="D27" s="376"/>
      <c r="E27" s="44"/>
      <c r="F27" s="54" t="s">
        <v>146</v>
      </c>
      <c r="G27" s="55"/>
      <c r="H27" s="105"/>
      <c r="I27" s="384"/>
    </row>
    <row r="28" spans="1:11">
      <c r="A28" s="51" t="s">
        <v>149</v>
      </c>
      <c r="B28" s="52"/>
      <c r="C28" s="31"/>
      <c r="D28" s="376"/>
      <c r="E28" s="44"/>
      <c r="F28" s="51" t="s">
        <v>148</v>
      </c>
      <c r="G28" s="113"/>
      <c r="H28" s="63"/>
      <c r="I28" s="376"/>
    </row>
    <row r="29" spans="1:11">
      <c r="A29" s="54" t="s">
        <v>151</v>
      </c>
      <c r="B29" s="114"/>
      <c r="C29" s="59">
        <v>70614</v>
      </c>
      <c r="D29" s="387">
        <v>59657</v>
      </c>
      <c r="E29" s="57"/>
      <c r="F29" s="39" t="s">
        <v>150</v>
      </c>
      <c r="G29" s="80"/>
      <c r="H29" s="108"/>
      <c r="I29" s="385"/>
    </row>
    <row r="30" spans="1:11">
      <c r="A30" s="109" t="s">
        <v>153</v>
      </c>
      <c r="B30" s="55"/>
      <c r="C30" s="105"/>
      <c r="D30" s="388"/>
      <c r="E30" s="57"/>
      <c r="F30" s="51" t="s">
        <v>152</v>
      </c>
      <c r="G30" s="52"/>
      <c r="H30" s="31"/>
      <c r="I30" s="376"/>
    </row>
    <row r="31" spans="1:11">
      <c r="A31" s="51" t="s">
        <v>155</v>
      </c>
      <c r="B31" s="52"/>
      <c r="C31" s="31"/>
      <c r="D31" s="376"/>
      <c r="E31" s="44"/>
      <c r="F31" s="39" t="s">
        <v>154</v>
      </c>
      <c r="G31" s="40"/>
      <c r="H31" s="43"/>
      <c r="I31" s="378"/>
    </row>
    <row r="32" spans="1:11">
      <c r="A32" s="39" t="s">
        <v>157</v>
      </c>
      <c r="B32" s="40"/>
      <c r="C32" s="43"/>
      <c r="D32" s="378"/>
      <c r="E32" s="44"/>
      <c r="F32" s="51" t="s">
        <v>156</v>
      </c>
      <c r="G32" s="52"/>
      <c r="H32" s="31"/>
      <c r="I32" s="376"/>
    </row>
    <row r="33" spans="1:11">
      <c r="A33" s="115" t="s">
        <v>159</v>
      </c>
      <c r="B33" s="116"/>
      <c r="C33" s="43"/>
      <c r="D33" s="378"/>
      <c r="E33" s="53"/>
      <c r="F33" s="39" t="s">
        <v>158</v>
      </c>
      <c r="G33" s="40"/>
      <c r="H33" s="43">
        <v>446</v>
      </c>
      <c r="I33" s="378">
        <v>532</v>
      </c>
    </row>
    <row r="34" spans="1:11">
      <c r="A34" s="115" t="s">
        <v>161</v>
      </c>
      <c r="B34" s="117"/>
      <c r="C34" s="56"/>
      <c r="D34" s="379"/>
      <c r="E34" s="44"/>
      <c r="F34" s="115" t="s">
        <v>160</v>
      </c>
      <c r="G34" s="117"/>
      <c r="H34" s="56"/>
      <c r="I34" s="379"/>
    </row>
    <row r="35" spans="1:11">
      <c r="A35" s="48" t="s">
        <v>46</v>
      </c>
      <c r="B35" s="49"/>
      <c r="C35" s="47">
        <f>SUM(C28:C34)-C30</f>
        <v>70614</v>
      </c>
      <c r="D35" s="389">
        <f>SUM(D28:D34)-D30</f>
        <v>59657</v>
      </c>
      <c r="E35" s="44"/>
      <c r="F35" s="29" t="s">
        <v>162</v>
      </c>
      <c r="G35" s="35"/>
      <c r="H35" s="118">
        <f>SUM(H26:H34)-H27-H29</f>
        <v>1651</v>
      </c>
      <c r="I35" s="386">
        <f>SUM(I26:I34)-I27-I29</f>
        <v>778</v>
      </c>
    </row>
    <row r="36" spans="1:11">
      <c r="A36" s="29" t="s">
        <v>164</v>
      </c>
      <c r="B36" s="30"/>
      <c r="C36" s="31"/>
      <c r="D36" s="376"/>
      <c r="E36" s="44"/>
      <c r="F36" s="48" t="s">
        <v>163</v>
      </c>
      <c r="G36" s="119"/>
      <c r="H36" s="47">
        <f>H22+H23+H35</f>
        <v>183059</v>
      </c>
      <c r="I36" s="389">
        <f>I22+I23+I35</f>
        <v>169159</v>
      </c>
    </row>
    <row r="37" spans="1:11">
      <c r="A37" s="54" t="s">
        <v>165</v>
      </c>
      <c r="B37" s="55"/>
      <c r="C37" s="59">
        <v>18</v>
      </c>
      <c r="D37" s="387">
        <v>18</v>
      </c>
      <c r="E37" s="44"/>
      <c r="F37" s="51"/>
      <c r="G37" s="113"/>
      <c r="H37" s="63"/>
      <c r="I37" s="401"/>
    </row>
    <row r="38" spans="1:11">
      <c r="A38" s="120" t="s">
        <v>166</v>
      </c>
      <c r="B38" s="121"/>
      <c r="C38" s="105">
        <v>0</v>
      </c>
      <c r="D38" s="384">
        <v>0</v>
      </c>
      <c r="E38" s="44"/>
      <c r="F38" s="54"/>
      <c r="G38" s="79"/>
      <c r="H38" s="59"/>
      <c r="I38" s="377"/>
    </row>
    <row r="39" spans="1:11">
      <c r="A39" s="51" t="s">
        <v>167</v>
      </c>
      <c r="B39" s="52"/>
      <c r="C39" s="31">
        <v>0</v>
      </c>
      <c r="D39" s="376">
        <v>0</v>
      </c>
      <c r="E39" s="53"/>
      <c r="F39" s="54"/>
      <c r="G39" s="79"/>
      <c r="H39" s="59"/>
      <c r="I39" s="377"/>
    </row>
    <row r="40" spans="1:11">
      <c r="A40" s="39" t="s">
        <v>154</v>
      </c>
      <c r="B40" s="40"/>
      <c r="C40" s="43">
        <v>0</v>
      </c>
      <c r="D40" s="378">
        <v>0</v>
      </c>
      <c r="E40" s="44"/>
      <c r="F40" s="54"/>
      <c r="G40" s="79"/>
      <c r="H40" s="59"/>
      <c r="I40" s="377"/>
    </row>
    <row r="41" spans="1:11">
      <c r="A41" s="51" t="s">
        <v>168</v>
      </c>
      <c r="B41" s="52"/>
      <c r="C41" s="31">
        <v>0</v>
      </c>
      <c r="D41" s="376">
        <v>0</v>
      </c>
      <c r="E41" s="44"/>
      <c r="F41" s="54"/>
      <c r="G41" s="79"/>
      <c r="H41" s="59"/>
      <c r="I41" s="377"/>
    </row>
    <row r="42" spans="1:11">
      <c r="A42" s="39" t="s">
        <v>158</v>
      </c>
      <c r="B42" s="40"/>
      <c r="C42" s="43">
        <v>366</v>
      </c>
      <c r="D42" s="378">
        <v>249</v>
      </c>
      <c r="E42" s="44"/>
      <c r="F42" s="34"/>
      <c r="G42" s="89"/>
      <c r="H42" s="38"/>
      <c r="I42" s="390"/>
    </row>
    <row r="43" spans="1:11">
      <c r="A43" s="115" t="s">
        <v>169</v>
      </c>
      <c r="B43" s="117"/>
      <c r="C43" s="56">
        <v>701</v>
      </c>
      <c r="D43" s="379">
        <v>666</v>
      </c>
      <c r="E43" s="53"/>
      <c r="F43" s="34"/>
      <c r="G43" s="89"/>
      <c r="H43" s="38"/>
      <c r="I43" s="390"/>
      <c r="K43" s="75"/>
    </row>
    <row r="44" spans="1:11">
      <c r="A44" s="48" t="s">
        <v>162</v>
      </c>
      <c r="B44" s="35"/>
      <c r="C44" s="118">
        <f>SUM(C37:C43)-C38</f>
        <v>1085</v>
      </c>
      <c r="D44" s="390">
        <f>SUM(D37:D43)-D38</f>
        <v>933</v>
      </c>
      <c r="E44" s="53"/>
      <c r="F44" s="34"/>
      <c r="G44" s="89"/>
      <c r="H44" s="38"/>
      <c r="I44" s="390"/>
    </row>
    <row r="45" spans="1:11">
      <c r="A45" s="66" t="s">
        <v>170</v>
      </c>
      <c r="B45" s="67"/>
      <c r="C45" s="68">
        <f>C26+C35+C44</f>
        <v>168720</v>
      </c>
      <c r="D45" s="391">
        <f>D26+D35+D44</f>
        <v>155079</v>
      </c>
      <c r="E45" s="53"/>
      <c r="F45" s="69"/>
      <c r="G45" s="122"/>
      <c r="H45" s="70"/>
      <c r="I45" s="398"/>
    </row>
    <row r="46" spans="1:11" ht="2.1" customHeight="1">
      <c r="A46" s="71"/>
      <c r="B46" s="77"/>
      <c r="C46" s="73"/>
      <c r="D46" s="392"/>
      <c r="E46" s="44"/>
      <c r="F46" s="34"/>
      <c r="G46" s="35"/>
      <c r="H46" s="123"/>
      <c r="I46" s="402"/>
    </row>
    <row r="47" spans="1:11">
      <c r="A47" s="61" t="s">
        <v>171</v>
      </c>
      <c r="B47" s="81"/>
      <c r="C47" s="50">
        <f>IF((H36-C45)&gt;0,H36-C45,0)</f>
        <v>14339</v>
      </c>
      <c r="D47" s="386">
        <f>IF((I36-D45)&gt;0,I36-D45,0)</f>
        <v>14080</v>
      </c>
      <c r="E47" s="44"/>
      <c r="F47" s="61" t="s">
        <v>172</v>
      </c>
      <c r="G47" s="81"/>
      <c r="H47" s="50">
        <f>IF((H36-C45)&gt;0,0,H36-C45)</f>
        <v>0</v>
      </c>
      <c r="I47" s="386">
        <f>IF((I36-D45)&gt;0,0,I36-D45)</f>
        <v>0</v>
      </c>
    </row>
    <row r="48" spans="1:11" ht="2.1" customHeight="1">
      <c r="A48" s="51"/>
      <c r="B48" s="113"/>
      <c r="C48" s="63"/>
      <c r="D48" s="376"/>
      <c r="E48" s="44"/>
      <c r="F48" s="51"/>
      <c r="G48" s="113"/>
      <c r="H48" s="63"/>
      <c r="I48" s="376"/>
    </row>
    <row r="49" spans="1:9" ht="12.75" customHeight="1">
      <c r="A49" s="61" t="s">
        <v>173</v>
      </c>
      <c r="B49" s="81"/>
      <c r="C49" s="82"/>
      <c r="D49" s="393"/>
      <c r="E49" s="44"/>
      <c r="F49" s="61" t="s">
        <v>174</v>
      </c>
      <c r="G49" s="81"/>
      <c r="H49" s="82"/>
      <c r="I49" s="386"/>
    </row>
    <row r="50" spans="1:9" ht="2.1" customHeight="1">
      <c r="A50" s="29"/>
      <c r="B50" s="85"/>
      <c r="C50" s="124"/>
      <c r="D50" s="394"/>
      <c r="E50" s="44"/>
      <c r="F50" s="29"/>
      <c r="G50" s="85"/>
      <c r="H50" s="63"/>
      <c r="I50" s="376"/>
    </row>
    <row r="51" spans="1:9">
      <c r="A51" s="61" t="s">
        <v>175</v>
      </c>
      <c r="B51" s="81"/>
      <c r="C51" s="50">
        <f>C45+C49</f>
        <v>168720</v>
      </c>
      <c r="D51" s="386">
        <f>D45+D49</f>
        <v>155079</v>
      </c>
      <c r="E51" s="44"/>
      <c r="F51" s="61" t="s">
        <v>176</v>
      </c>
      <c r="G51" s="81"/>
      <c r="H51" s="50">
        <f>H36+H49</f>
        <v>183059</v>
      </c>
      <c r="I51" s="386">
        <f>I36+I49</f>
        <v>169159</v>
      </c>
    </row>
    <row r="52" spans="1:9" ht="2.1" customHeight="1">
      <c r="A52" s="29"/>
      <c r="B52" s="85"/>
      <c r="C52" s="124"/>
      <c r="D52" s="394"/>
      <c r="E52" s="44"/>
      <c r="F52" s="29"/>
      <c r="G52" s="85"/>
      <c r="H52" s="63"/>
      <c r="I52" s="376"/>
    </row>
    <row r="53" spans="1:9">
      <c r="A53" s="61" t="s">
        <v>177</v>
      </c>
      <c r="B53" s="81"/>
      <c r="C53" s="50">
        <f>IF(C51&gt;H51,0,H51-C51)</f>
        <v>14339</v>
      </c>
      <c r="D53" s="386">
        <f>IF(D51&gt;I51,0,I51-D51)</f>
        <v>14080</v>
      </c>
      <c r="E53" s="53"/>
      <c r="F53" s="61" t="s">
        <v>178</v>
      </c>
      <c r="G53" s="81"/>
      <c r="H53" s="50">
        <f>IF((H51-C51)&gt;0,0,H51-C51)</f>
        <v>0</v>
      </c>
      <c r="I53" s="386">
        <f>IF((I51-D51)&gt;0,0,I51-D51)</f>
        <v>0</v>
      </c>
    </row>
    <row r="54" spans="1:9" ht="2.1" customHeight="1">
      <c r="A54" s="34"/>
      <c r="B54" s="89"/>
      <c r="C54" s="38"/>
      <c r="D54" s="390"/>
      <c r="E54" s="53"/>
      <c r="F54" s="51"/>
      <c r="G54" s="113"/>
      <c r="H54" s="63"/>
      <c r="I54" s="376"/>
    </row>
    <row r="55" spans="1:9">
      <c r="A55" s="34" t="s">
        <v>179</v>
      </c>
      <c r="B55" s="89"/>
      <c r="C55" s="118">
        <f>SUM(C56:C57)</f>
        <v>1440</v>
      </c>
      <c r="D55" s="395">
        <f>SUM(D56:D57)</f>
        <v>1445</v>
      </c>
      <c r="E55" s="53"/>
      <c r="F55" s="34"/>
      <c r="G55" s="89"/>
      <c r="H55" s="38"/>
      <c r="I55" s="390"/>
    </row>
    <row r="56" spans="1:9">
      <c r="A56" s="39" t="s">
        <v>180</v>
      </c>
      <c r="B56" s="125"/>
      <c r="C56" s="43">
        <v>0</v>
      </c>
      <c r="D56" s="396">
        <v>1366</v>
      </c>
      <c r="E56" s="44"/>
      <c r="F56" s="34"/>
      <c r="G56" s="89"/>
      <c r="H56" s="59"/>
      <c r="I56" s="377"/>
    </row>
    <row r="57" spans="1:9">
      <c r="A57" s="39" t="s">
        <v>181</v>
      </c>
      <c r="B57" s="40"/>
      <c r="C57" s="129">
        <v>1440</v>
      </c>
      <c r="D57" s="378">
        <v>79</v>
      </c>
      <c r="E57" s="44"/>
      <c r="F57" s="61"/>
      <c r="G57" s="81"/>
      <c r="H57" s="50"/>
      <c r="I57" s="386"/>
    </row>
    <row r="58" spans="1:9" ht="2.1" customHeight="1">
      <c r="A58" s="29"/>
      <c r="B58" s="85"/>
      <c r="C58" s="124"/>
      <c r="D58" s="395"/>
      <c r="E58" s="53"/>
      <c r="F58" s="29"/>
      <c r="G58" s="85"/>
      <c r="H58" s="63"/>
      <c r="I58" s="376"/>
    </row>
    <row r="59" spans="1:9" ht="12.6" customHeight="1">
      <c r="A59" s="34" t="s">
        <v>182</v>
      </c>
      <c r="B59" s="89"/>
      <c r="C59" s="38">
        <f>IF(C53&gt;0,C53-C55,0)</f>
        <v>12899</v>
      </c>
      <c r="D59" s="390">
        <f>IF(D53&gt;0,D53-D55,0)</f>
        <v>12635</v>
      </c>
      <c r="E59" s="11"/>
      <c r="F59" s="34" t="s">
        <v>183</v>
      </c>
      <c r="G59" s="89"/>
      <c r="H59" s="36"/>
      <c r="I59" s="403">
        <f>I53-D55*0</f>
        <v>0</v>
      </c>
    </row>
    <row r="60" spans="1:9" ht="2.1" customHeight="1">
      <c r="A60" s="29"/>
      <c r="B60" s="85"/>
      <c r="C60" s="33"/>
      <c r="D60" s="397"/>
      <c r="E60" s="86"/>
      <c r="F60" s="87"/>
      <c r="G60" s="88"/>
      <c r="H60" s="84"/>
      <c r="I60" s="404"/>
    </row>
    <row r="61" spans="1:9" ht="15">
      <c r="A61" s="69" t="s">
        <v>184</v>
      </c>
      <c r="B61" s="122"/>
      <c r="C61" s="70">
        <f>C51+C55+C59</f>
        <v>183059</v>
      </c>
      <c r="D61" s="398">
        <f>D51+D55+D59</f>
        <v>169159</v>
      </c>
      <c r="E61" s="94"/>
      <c r="F61" s="69" t="s">
        <v>185</v>
      </c>
      <c r="G61" s="122"/>
      <c r="H61" s="70">
        <f>H51+H59</f>
        <v>183059</v>
      </c>
      <c r="I61" s="398">
        <f>I51+(-I59)</f>
        <v>169159</v>
      </c>
    </row>
    <row r="62" spans="1:9" ht="16.7" customHeight="1">
      <c r="A62" s="55"/>
      <c r="B62" s="126"/>
      <c r="C62" s="11"/>
      <c r="F62" s="11"/>
      <c r="G62" s="11"/>
      <c r="H62" s="11"/>
      <c r="I62" s="11"/>
    </row>
    <row r="63" spans="1:9" ht="8.85" customHeight="1">
      <c r="A63" s="11"/>
      <c r="B63" s="126"/>
      <c r="C63" s="96"/>
      <c r="F63" s="11"/>
      <c r="G63" s="11"/>
      <c r="H63" s="11"/>
      <c r="I63" s="11"/>
    </row>
    <row r="64" spans="1:9">
      <c r="B64" s="126"/>
      <c r="C64" s="75"/>
      <c r="D64" s="86"/>
      <c r="F64" s="11"/>
      <c r="G64" s="11"/>
      <c r="H64" s="11"/>
      <c r="I64" s="11"/>
    </row>
    <row r="65" spans="1:9" ht="15">
      <c r="A65" s="92" t="s">
        <v>315</v>
      </c>
      <c r="B65" s="93" t="s">
        <v>120</v>
      </c>
      <c r="C65" s="4"/>
      <c r="D65" s="94"/>
      <c r="F65" s="11"/>
      <c r="G65" s="11"/>
      <c r="H65" s="11"/>
      <c r="I65" s="11"/>
    </row>
    <row r="66" spans="1:9" ht="15">
      <c r="B66" s="95" t="s">
        <v>186</v>
      </c>
      <c r="C66" s="94"/>
      <c r="F66" s="11"/>
      <c r="G66" s="11"/>
      <c r="H66" s="11"/>
      <c r="I66" s="11"/>
    </row>
    <row r="67" spans="1:9">
      <c r="F67" s="11"/>
      <c r="G67" s="11"/>
      <c r="H67" s="11"/>
      <c r="I67" s="11"/>
    </row>
    <row r="68" spans="1:9">
      <c r="C68" s="75"/>
      <c r="F68" s="11"/>
      <c r="G68" s="11"/>
      <c r="H68" s="11"/>
      <c r="I68" s="11"/>
    </row>
    <row r="69" spans="1:9">
      <c r="F69" s="11"/>
      <c r="G69" s="11"/>
      <c r="H69" s="11"/>
      <c r="I69" s="11"/>
    </row>
    <row r="70" spans="1:9">
      <c r="C70" s="75"/>
      <c r="F70" s="11"/>
      <c r="G70" s="11"/>
      <c r="H70" s="11"/>
      <c r="I70" s="11"/>
    </row>
    <row r="71" spans="1:9">
      <c r="F71" s="11"/>
      <c r="G71" s="11"/>
      <c r="H71" s="11"/>
      <c r="I71" s="11"/>
    </row>
    <row r="72" spans="1:9">
      <c r="F72" s="11"/>
      <c r="G72" s="11"/>
      <c r="H72" s="11"/>
    </row>
    <row r="73" spans="1:9">
      <c r="F73" s="11"/>
      <c r="G73" s="11"/>
      <c r="H73" s="11"/>
    </row>
    <row r="74" spans="1:9">
      <c r="F74" s="11"/>
      <c r="G74" s="11"/>
      <c r="H74" s="11"/>
    </row>
    <row r="75" spans="1:9">
      <c r="F75" s="11"/>
      <c r="G75" s="11"/>
      <c r="H75" s="11"/>
    </row>
    <row r="76" spans="1:9">
      <c r="F76" s="11"/>
      <c r="G76" s="11"/>
      <c r="H76" s="11"/>
    </row>
  </sheetData>
  <mergeCells count="11">
    <mergeCell ref="I10:I11"/>
    <mergeCell ref="C10:C11"/>
    <mergeCell ref="A10:A11"/>
    <mergeCell ref="F10:F11"/>
    <mergeCell ref="H10:H11"/>
    <mergeCell ref="D10:D11"/>
    <mergeCell ref="A5:I5"/>
    <mergeCell ref="C9:D9"/>
    <mergeCell ref="H9:I9"/>
    <mergeCell ref="A6:I6"/>
    <mergeCell ref="A7:I7"/>
  </mergeCells>
  <phoneticPr fontId="0" type="noConversion"/>
  <pageMargins left="0.59055118110236227" right="0.35433070866141736" top="0.35433070866141736" bottom="0.39370078740157483" header="0.23622047244094491" footer="0.19685039370078741"/>
  <pageSetup paperSize="9" scale="99" fitToWidth="0" fitToHeight="0" orientation="landscape" r:id="rId1"/>
  <headerFooter alignWithMargins="0">
    <oddFooter>&amp;C&amp;"Times New Roman,Regular"&amp;9Стр.&amp;P, вс.&amp;N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3"/>
  <sheetViews>
    <sheetView showGridLines="0" showZeros="0" view="pageBreakPreview" zoomScaleNormal="100" zoomScaleSheetLayoutView="100" workbookViewId="0">
      <selection activeCell="F59" sqref="F59"/>
    </sheetView>
  </sheetViews>
  <sheetFormatPr defaultRowHeight="15"/>
  <cols>
    <col min="1" max="1" width="44" style="137" customWidth="1"/>
    <col min="2" max="2" width="8" style="297" customWidth="1"/>
    <col min="3" max="3" width="6" style="137" customWidth="1"/>
    <col min="4" max="10" width="7.85546875" style="137" customWidth="1"/>
    <col min="11" max="16384" width="9.140625" style="137"/>
  </cols>
  <sheetData>
    <row r="1" spans="1:21">
      <c r="A1" s="131" t="s">
        <v>0</v>
      </c>
      <c r="B1" s="132"/>
      <c r="C1" s="133"/>
      <c r="D1" s="134"/>
      <c r="E1" s="134"/>
      <c r="F1" s="134"/>
      <c r="G1" s="135" t="s">
        <v>2</v>
      </c>
      <c r="H1" s="134"/>
      <c r="I1" s="134"/>
      <c r="J1" s="136"/>
    </row>
    <row r="2" spans="1:21">
      <c r="A2" s="138" t="s">
        <v>1</v>
      </c>
      <c r="B2" s="139"/>
      <c r="C2" s="140"/>
      <c r="D2" s="140"/>
      <c r="E2" s="141"/>
      <c r="F2" s="142"/>
      <c r="G2" s="143" t="s">
        <v>187</v>
      </c>
      <c r="H2" s="144"/>
      <c r="I2" s="144"/>
      <c r="J2" s="145"/>
      <c r="O2" s="146"/>
    </row>
    <row r="3" spans="1:21">
      <c r="A3" s="147" t="s">
        <v>3</v>
      </c>
      <c r="B3" s="139"/>
      <c r="C3" s="140"/>
      <c r="D3" s="140"/>
      <c r="E3" s="148"/>
      <c r="F3" s="148">
        <v>0</v>
      </c>
      <c r="G3" s="144"/>
      <c r="H3" s="144"/>
      <c r="I3" s="144"/>
      <c r="J3" s="145"/>
    </row>
    <row r="4" spans="1:21" ht="15.75" customHeight="1">
      <c r="A4" s="138" t="s">
        <v>188</v>
      </c>
      <c r="B4" s="139"/>
      <c r="C4" s="140"/>
      <c r="D4" s="140"/>
      <c r="E4" s="140"/>
      <c r="F4" s="140"/>
      <c r="G4" s="144"/>
      <c r="H4" s="144"/>
      <c r="I4" s="144"/>
      <c r="J4" s="145"/>
    </row>
    <row r="5" spans="1:21">
      <c r="A5" s="489" t="s">
        <v>189</v>
      </c>
      <c r="B5" s="490"/>
      <c r="C5" s="490"/>
      <c r="D5" s="490"/>
      <c r="E5" s="490"/>
      <c r="F5" s="490"/>
      <c r="G5" s="490"/>
      <c r="H5" s="490"/>
      <c r="I5" s="490"/>
      <c r="J5" s="491"/>
    </row>
    <row r="6" spans="1:21">
      <c r="A6" s="489" t="s">
        <v>321</v>
      </c>
      <c r="B6" s="490"/>
      <c r="C6" s="490"/>
      <c r="D6" s="490"/>
      <c r="E6" s="490"/>
      <c r="F6" s="490"/>
      <c r="G6" s="490"/>
      <c r="H6" s="490"/>
      <c r="I6" s="490"/>
      <c r="J6" s="491"/>
    </row>
    <row r="7" spans="1:21" ht="12.75" customHeight="1">
      <c r="A7" s="492" t="s">
        <v>190</v>
      </c>
      <c r="B7" s="493"/>
      <c r="C7" s="493"/>
      <c r="D7" s="493"/>
      <c r="E7" s="493"/>
      <c r="F7" s="493"/>
      <c r="G7" s="493"/>
      <c r="H7" s="493"/>
      <c r="I7" s="493"/>
      <c r="J7" s="494"/>
    </row>
    <row r="8" spans="1:21">
      <c r="A8" s="492"/>
      <c r="B8" s="493"/>
      <c r="C8" s="493"/>
      <c r="D8" s="493"/>
      <c r="E8" s="493"/>
      <c r="F8" s="493"/>
      <c r="G8" s="493"/>
      <c r="H8" s="493"/>
      <c r="I8" s="493"/>
      <c r="J8" s="494"/>
    </row>
    <row r="9" spans="1:21">
      <c r="A9" s="149"/>
      <c r="B9" s="150"/>
      <c r="C9" s="151"/>
      <c r="D9" s="151"/>
      <c r="E9" s="152"/>
      <c r="F9" s="152"/>
      <c r="G9" s="153"/>
      <c r="H9" s="153"/>
      <c r="I9" s="153"/>
      <c r="J9" s="154" t="s">
        <v>191</v>
      </c>
    </row>
    <row r="10" spans="1:21" s="159" customFormat="1" ht="14.1" customHeight="1">
      <c r="A10" s="155"/>
      <c r="B10" s="156"/>
      <c r="C10" s="157"/>
      <c r="D10" s="158"/>
      <c r="E10" s="486" t="s">
        <v>192</v>
      </c>
      <c r="F10" s="487"/>
      <c r="G10" s="488"/>
      <c r="H10" s="487" t="s">
        <v>193</v>
      </c>
      <c r="I10" s="487"/>
      <c r="J10" s="488"/>
    </row>
    <row r="11" spans="1:21" s="159" customFormat="1" ht="12.6" customHeight="1">
      <c r="A11" s="160" t="s">
        <v>194</v>
      </c>
      <c r="B11" s="161"/>
      <c r="C11" s="161"/>
      <c r="D11" s="162" t="s">
        <v>195</v>
      </c>
      <c r="E11" s="163" t="s">
        <v>196</v>
      </c>
      <c r="F11" s="484" t="s">
        <v>197</v>
      </c>
      <c r="G11" s="164" t="s">
        <v>198</v>
      </c>
      <c r="H11" s="165" t="s">
        <v>196</v>
      </c>
      <c r="I11" s="484" t="s">
        <v>197</v>
      </c>
      <c r="J11" s="164" t="s">
        <v>198</v>
      </c>
    </row>
    <row r="12" spans="1:21" s="159" customFormat="1" ht="12.6" customHeight="1">
      <c r="A12" s="166"/>
      <c r="B12" s="167"/>
      <c r="C12" s="168"/>
      <c r="D12" s="169"/>
      <c r="E12" s="170" t="s">
        <v>199</v>
      </c>
      <c r="F12" s="485"/>
      <c r="G12" s="171" t="s">
        <v>200</v>
      </c>
      <c r="H12" s="172" t="s">
        <v>199</v>
      </c>
      <c r="I12" s="485"/>
      <c r="J12" s="171" t="s">
        <v>200</v>
      </c>
    </row>
    <row r="13" spans="1:21" s="159" customFormat="1" ht="14.1" customHeight="1">
      <c r="A13" s="173" t="s">
        <v>11</v>
      </c>
      <c r="B13" s="174"/>
      <c r="C13" s="174"/>
      <c r="D13" s="175" t="s">
        <v>12</v>
      </c>
      <c r="E13" s="176">
        <v>1</v>
      </c>
      <c r="F13" s="177">
        <v>2</v>
      </c>
      <c r="G13" s="178">
        <v>3</v>
      </c>
      <c r="H13" s="179">
        <v>4</v>
      </c>
      <c r="I13" s="177">
        <v>5</v>
      </c>
      <c r="J13" s="178">
        <v>6</v>
      </c>
    </row>
    <row r="14" spans="1:21" s="189" customFormat="1" ht="14.1" customHeight="1">
      <c r="A14" s="180" t="s">
        <v>201</v>
      </c>
      <c r="B14" s="181"/>
      <c r="C14" s="182"/>
      <c r="D14" s="183"/>
      <c r="E14" s="184"/>
      <c r="F14" s="185"/>
      <c r="G14" s="186"/>
      <c r="H14" s="187"/>
      <c r="I14" s="188"/>
      <c r="J14" s="186"/>
    </row>
    <row r="15" spans="1:21" s="189" customFormat="1" ht="14.1" customHeight="1">
      <c r="A15" s="190" t="s">
        <v>202</v>
      </c>
      <c r="B15" s="191"/>
      <c r="C15" s="192"/>
      <c r="D15" s="193" t="s">
        <v>203</v>
      </c>
      <c r="E15" s="194">
        <v>155009</v>
      </c>
      <c r="F15" s="195">
        <v>119695</v>
      </c>
      <c r="G15" s="196">
        <f t="shared" ref="G15:G25" si="0">E15-F15</f>
        <v>35314</v>
      </c>
      <c r="H15" s="197">
        <v>135491</v>
      </c>
      <c r="I15" s="195">
        <v>110090</v>
      </c>
      <c r="J15" s="196">
        <v>25401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</row>
    <row r="16" spans="1:21" s="189" customFormat="1" ht="12.6" customHeight="1">
      <c r="A16" s="199" t="s">
        <v>204</v>
      </c>
      <c r="B16" s="200"/>
      <c r="C16" s="201"/>
      <c r="D16" s="183"/>
      <c r="E16" s="202"/>
      <c r="F16" s="203"/>
      <c r="G16" s="204">
        <f t="shared" si="0"/>
        <v>0</v>
      </c>
      <c r="H16" s="205"/>
      <c r="I16" s="203"/>
      <c r="J16" s="204">
        <v>0</v>
      </c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</row>
    <row r="17" spans="1:21" s="189" customFormat="1" ht="12.6" customHeight="1">
      <c r="A17" s="206" t="s">
        <v>205</v>
      </c>
      <c r="B17" s="207"/>
      <c r="C17" s="208"/>
      <c r="D17" s="209" t="s">
        <v>206</v>
      </c>
      <c r="E17" s="210"/>
      <c r="F17" s="211"/>
      <c r="G17" s="212">
        <f t="shared" si="0"/>
        <v>0</v>
      </c>
      <c r="H17" s="213"/>
      <c r="I17" s="211"/>
      <c r="J17" s="212">
        <v>0</v>
      </c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</row>
    <row r="18" spans="1:21" s="189" customFormat="1" ht="14.1" customHeight="1">
      <c r="A18" s="214" t="s">
        <v>207</v>
      </c>
      <c r="B18" s="207"/>
      <c r="C18" s="208"/>
      <c r="D18" s="209" t="s">
        <v>208</v>
      </c>
      <c r="E18" s="210">
        <v>9</v>
      </c>
      <c r="F18" s="211">
        <v>55921</v>
      </c>
      <c r="G18" s="212">
        <f t="shared" si="0"/>
        <v>-55912</v>
      </c>
      <c r="H18" s="213">
        <v>3</v>
      </c>
      <c r="I18" s="211">
        <v>54846</v>
      </c>
      <c r="J18" s="212">
        <v>-54843</v>
      </c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</row>
    <row r="19" spans="1:21" s="189" customFormat="1" ht="12.6" customHeight="1">
      <c r="A19" s="215" t="s">
        <v>209</v>
      </c>
      <c r="B19" s="200"/>
      <c r="C19" s="201"/>
      <c r="D19" s="183"/>
      <c r="E19" s="202"/>
      <c r="F19" s="203"/>
      <c r="G19" s="204">
        <f t="shared" si="0"/>
        <v>0</v>
      </c>
      <c r="H19" s="205"/>
      <c r="I19" s="203"/>
      <c r="J19" s="204">
        <v>0</v>
      </c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</row>
    <row r="20" spans="1:21" s="189" customFormat="1" ht="12.6" customHeight="1">
      <c r="A20" s="214" t="s">
        <v>210</v>
      </c>
      <c r="B20" s="207"/>
      <c r="C20" s="208"/>
      <c r="D20" s="209" t="s">
        <v>211</v>
      </c>
      <c r="E20" s="210">
        <v>238</v>
      </c>
      <c r="F20" s="211">
        <v>2</v>
      </c>
      <c r="G20" s="212">
        <f t="shared" si="0"/>
        <v>236</v>
      </c>
      <c r="H20" s="213">
        <v>146</v>
      </c>
      <c r="I20" s="211"/>
      <c r="J20" s="212">
        <v>146</v>
      </c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</row>
    <row r="21" spans="1:21" s="189" customFormat="1" ht="12.6" customHeight="1">
      <c r="A21" s="215" t="s">
        <v>212</v>
      </c>
      <c r="B21" s="200"/>
      <c r="C21" s="201"/>
      <c r="D21" s="183"/>
      <c r="E21" s="202"/>
      <c r="F21" s="203"/>
      <c r="G21" s="204">
        <f t="shared" si="0"/>
        <v>0</v>
      </c>
      <c r="H21" s="205"/>
      <c r="I21" s="203"/>
      <c r="J21" s="204">
        <v>0</v>
      </c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</row>
    <row r="22" spans="1:21" s="189" customFormat="1" ht="12.6" customHeight="1">
      <c r="A22" s="214" t="s">
        <v>213</v>
      </c>
      <c r="B22" s="207"/>
      <c r="C22" s="208"/>
      <c r="D22" s="209" t="s">
        <v>214</v>
      </c>
      <c r="E22" s="210">
        <v>441</v>
      </c>
      <c r="F22" s="211">
        <v>362</v>
      </c>
      <c r="G22" s="212">
        <f t="shared" si="0"/>
        <v>79</v>
      </c>
      <c r="H22" s="213">
        <v>495</v>
      </c>
      <c r="I22" s="211">
        <v>231</v>
      </c>
      <c r="J22" s="212">
        <v>264</v>
      </c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</row>
    <row r="23" spans="1:21" s="189" customFormat="1" ht="14.1" customHeight="1">
      <c r="A23" s="214" t="s">
        <v>215</v>
      </c>
      <c r="B23" s="207"/>
      <c r="C23" s="208"/>
      <c r="D23" s="209" t="s">
        <v>216</v>
      </c>
      <c r="E23" s="210"/>
      <c r="F23" s="211"/>
      <c r="G23" s="212">
        <f t="shared" si="0"/>
        <v>0</v>
      </c>
      <c r="H23" s="213"/>
      <c r="I23" s="211"/>
      <c r="J23" s="212">
        <v>0</v>
      </c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</row>
    <row r="24" spans="1:21" s="189" customFormat="1" ht="14.1" customHeight="1">
      <c r="A24" s="214" t="s">
        <v>217</v>
      </c>
      <c r="B24" s="207"/>
      <c r="C24" s="208"/>
      <c r="D24" s="209" t="s">
        <v>218</v>
      </c>
      <c r="E24" s="210"/>
      <c r="F24" s="211">
        <v>56</v>
      </c>
      <c r="G24" s="212">
        <f t="shared" si="0"/>
        <v>-56</v>
      </c>
      <c r="H24" s="213"/>
      <c r="I24" s="211">
        <v>1332</v>
      </c>
      <c r="J24" s="212">
        <v>-1332</v>
      </c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</row>
    <row r="25" spans="1:21" s="189" customFormat="1" ht="14.1" customHeight="1">
      <c r="A25" s="214" t="s">
        <v>219</v>
      </c>
      <c r="B25" s="207"/>
      <c r="C25" s="208"/>
      <c r="D25" s="216" t="s">
        <v>220</v>
      </c>
      <c r="E25" s="210">
        <v>212</v>
      </c>
      <c r="F25" s="211">
        <v>16190</v>
      </c>
      <c r="G25" s="212">
        <f t="shared" si="0"/>
        <v>-15978</v>
      </c>
      <c r="H25" s="213">
        <v>367</v>
      </c>
      <c r="I25" s="211">
        <v>14575</v>
      </c>
      <c r="J25" s="212">
        <v>-14208</v>
      </c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</row>
    <row r="26" spans="1:21" s="189" customFormat="1" ht="14.1" customHeight="1">
      <c r="A26" s="217" t="s">
        <v>221</v>
      </c>
      <c r="B26" s="218"/>
      <c r="C26" s="219"/>
      <c r="D26" s="220" t="s">
        <v>222</v>
      </c>
      <c r="E26" s="221">
        <f t="shared" ref="E26:J26" si="1">SUM(E15:E25)</f>
        <v>155909</v>
      </c>
      <c r="F26" s="222">
        <f t="shared" si="1"/>
        <v>192226</v>
      </c>
      <c r="G26" s="223">
        <f t="shared" si="1"/>
        <v>-36317</v>
      </c>
      <c r="H26" s="224">
        <f t="shared" si="1"/>
        <v>136502</v>
      </c>
      <c r="I26" s="222">
        <f t="shared" si="1"/>
        <v>181074</v>
      </c>
      <c r="J26" s="223">
        <f t="shared" si="1"/>
        <v>-44572</v>
      </c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</row>
    <row r="27" spans="1:21" s="189" customFormat="1" ht="14.1" customHeight="1">
      <c r="A27" s="180" t="s">
        <v>223</v>
      </c>
      <c r="B27" s="181"/>
      <c r="C27" s="201"/>
      <c r="D27" s="183"/>
      <c r="E27" s="225"/>
      <c r="F27" s="226"/>
      <c r="G27" s="227"/>
      <c r="H27" s="228"/>
      <c r="I27" s="229"/>
      <c r="J27" s="227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</row>
    <row r="28" spans="1:21" s="189" customFormat="1" ht="14.1" customHeight="1">
      <c r="A28" s="214" t="s">
        <v>224</v>
      </c>
      <c r="B28" s="207"/>
      <c r="C28" s="208"/>
      <c r="D28" s="209" t="s">
        <v>225</v>
      </c>
      <c r="E28" s="210"/>
      <c r="F28" s="211">
        <v>106</v>
      </c>
      <c r="G28" s="212">
        <f t="shared" ref="G28:G36" si="2">E28-F28</f>
        <v>-106</v>
      </c>
      <c r="H28" s="213"/>
      <c r="I28" s="211">
        <v>364</v>
      </c>
      <c r="J28" s="212">
        <v>-364</v>
      </c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</row>
    <row r="29" spans="1:21" s="189" customFormat="1" ht="12.6" customHeight="1">
      <c r="A29" s="215" t="s">
        <v>226</v>
      </c>
      <c r="B29" s="200"/>
      <c r="C29" s="201"/>
      <c r="D29" s="183"/>
      <c r="E29" s="202"/>
      <c r="F29" s="203"/>
      <c r="G29" s="204">
        <f t="shared" si="2"/>
        <v>0</v>
      </c>
      <c r="H29" s="230"/>
      <c r="I29" s="231"/>
      <c r="J29" s="204">
        <v>0</v>
      </c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</row>
    <row r="30" spans="1:21" s="189" customFormat="1" ht="12.6" customHeight="1">
      <c r="A30" s="214" t="s">
        <v>227</v>
      </c>
      <c r="B30" s="207"/>
      <c r="C30" s="208"/>
      <c r="D30" s="209" t="s">
        <v>228</v>
      </c>
      <c r="E30" s="210"/>
      <c r="F30" s="211"/>
      <c r="G30" s="212">
        <f t="shared" si="2"/>
        <v>0</v>
      </c>
      <c r="H30" s="232"/>
      <c r="I30" s="233"/>
      <c r="J30" s="212">
        <v>0</v>
      </c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</row>
    <row r="31" spans="1:21" s="189" customFormat="1" ht="12.6" customHeight="1">
      <c r="A31" s="215" t="s">
        <v>229</v>
      </c>
      <c r="B31" s="200"/>
      <c r="C31" s="201"/>
      <c r="D31" s="183"/>
      <c r="E31" s="202"/>
      <c r="F31" s="203"/>
      <c r="G31" s="204">
        <f t="shared" si="2"/>
        <v>0</v>
      </c>
      <c r="H31" s="230"/>
      <c r="I31" s="231"/>
      <c r="J31" s="204">
        <v>0</v>
      </c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</row>
    <row r="32" spans="1:21" s="189" customFormat="1" ht="12.6" customHeight="1">
      <c r="A32" s="214" t="s">
        <v>230</v>
      </c>
      <c r="B32" s="207"/>
      <c r="C32" s="208"/>
      <c r="D32" s="209" t="s">
        <v>231</v>
      </c>
      <c r="E32" s="210">
        <v>3</v>
      </c>
      <c r="F32" s="211"/>
      <c r="G32" s="212">
        <f t="shared" si="2"/>
        <v>3</v>
      </c>
      <c r="H32" s="213">
        <v>28</v>
      </c>
      <c r="I32" s="211"/>
      <c r="J32" s="212">
        <v>28</v>
      </c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</row>
    <row r="33" spans="1:21" s="189" customFormat="1" ht="14.1" customHeight="1">
      <c r="A33" s="214" t="s">
        <v>232</v>
      </c>
      <c r="B33" s="207"/>
      <c r="C33" s="208"/>
      <c r="D33" s="209" t="s">
        <v>233</v>
      </c>
      <c r="E33" s="210"/>
      <c r="F33" s="211"/>
      <c r="G33" s="212">
        <f t="shared" si="2"/>
        <v>0</v>
      </c>
      <c r="H33" s="232"/>
      <c r="I33" s="233"/>
      <c r="J33" s="212">
        <v>0</v>
      </c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</row>
    <row r="34" spans="1:21" s="189" customFormat="1" ht="12.6" customHeight="1">
      <c r="A34" s="215" t="s">
        <v>212</v>
      </c>
      <c r="B34" s="200"/>
      <c r="C34" s="201"/>
      <c r="D34" s="183"/>
      <c r="E34" s="202"/>
      <c r="F34" s="203"/>
      <c r="G34" s="204">
        <f t="shared" si="2"/>
        <v>0</v>
      </c>
      <c r="H34" s="230"/>
      <c r="I34" s="231"/>
      <c r="J34" s="204">
        <v>0</v>
      </c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</row>
    <row r="35" spans="1:21" s="189" customFormat="1" ht="12.6" customHeight="1">
      <c r="A35" s="214" t="s">
        <v>213</v>
      </c>
      <c r="B35" s="207"/>
      <c r="C35" s="208"/>
      <c r="D35" s="209" t="s">
        <v>234</v>
      </c>
      <c r="E35" s="210"/>
      <c r="F35" s="211"/>
      <c r="G35" s="212">
        <f t="shared" si="2"/>
        <v>0</v>
      </c>
      <c r="H35" s="232"/>
      <c r="I35" s="233"/>
      <c r="J35" s="212">
        <v>0</v>
      </c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</row>
    <row r="36" spans="1:21" s="189" customFormat="1" ht="14.1" customHeight="1">
      <c r="A36" s="214" t="s">
        <v>235</v>
      </c>
      <c r="B36" s="207"/>
      <c r="C36" s="208"/>
      <c r="D36" s="209" t="s">
        <v>236</v>
      </c>
      <c r="E36" s="210"/>
      <c r="F36" s="211"/>
      <c r="G36" s="212">
        <f t="shared" si="2"/>
        <v>0</v>
      </c>
      <c r="H36" s="232"/>
      <c r="I36" s="233"/>
      <c r="J36" s="212">
        <v>0</v>
      </c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</row>
    <row r="37" spans="1:21" s="189" customFormat="1" ht="14.1" customHeight="1">
      <c r="A37" s="217" t="s">
        <v>237</v>
      </c>
      <c r="B37" s="218"/>
      <c r="C37" s="219"/>
      <c r="D37" s="220" t="s">
        <v>238</v>
      </c>
      <c r="E37" s="221">
        <f t="shared" ref="E37:J37" si="3">SUM(E28:E36)</f>
        <v>3</v>
      </c>
      <c r="F37" s="222">
        <f t="shared" si="3"/>
        <v>106</v>
      </c>
      <c r="G37" s="223">
        <f t="shared" si="3"/>
        <v>-103</v>
      </c>
      <c r="H37" s="224">
        <f t="shared" si="3"/>
        <v>28</v>
      </c>
      <c r="I37" s="222">
        <f t="shared" si="3"/>
        <v>364</v>
      </c>
      <c r="J37" s="223">
        <f t="shared" si="3"/>
        <v>-336</v>
      </c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</row>
    <row r="38" spans="1:21" s="189" customFormat="1" ht="14.1" customHeight="1">
      <c r="A38" s="180" t="s">
        <v>239</v>
      </c>
      <c r="B38" s="181"/>
      <c r="C38" s="182"/>
      <c r="D38" s="183"/>
      <c r="E38" s="225"/>
      <c r="F38" s="226"/>
      <c r="G38" s="227"/>
      <c r="H38" s="228"/>
      <c r="I38" s="229"/>
      <c r="J38" s="227"/>
    </row>
    <row r="39" spans="1:21" s="189" customFormat="1" ht="12.6" customHeight="1">
      <c r="A39" s="234" t="s">
        <v>240</v>
      </c>
      <c r="B39" s="235"/>
      <c r="C39" s="236"/>
      <c r="D39" s="193"/>
      <c r="E39" s="237"/>
      <c r="F39" s="238"/>
      <c r="G39" s="239"/>
      <c r="H39" s="240"/>
      <c r="I39" s="241"/>
      <c r="J39" s="239"/>
    </row>
    <row r="40" spans="1:21" s="189" customFormat="1" ht="12.6" customHeight="1">
      <c r="A40" s="214" t="s">
        <v>241</v>
      </c>
      <c r="B40" s="207"/>
      <c r="C40" s="242"/>
      <c r="D40" s="209" t="s">
        <v>242</v>
      </c>
      <c r="E40" s="210"/>
      <c r="F40" s="211"/>
      <c r="G40" s="212">
        <f t="shared" ref="G40:G50" si="4">E40-F40</f>
        <v>0</v>
      </c>
      <c r="H40" s="232"/>
      <c r="I40" s="233"/>
      <c r="J40" s="212">
        <f>H40-I40</f>
        <v>0</v>
      </c>
    </row>
    <row r="41" spans="1:21" s="189" customFormat="1" ht="12.6" customHeight="1">
      <c r="A41" s="215" t="s">
        <v>243</v>
      </c>
      <c r="B41" s="200"/>
      <c r="C41" s="201"/>
      <c r="D41" s="183"/>
      <c r="E41" s="202"/>
      <c r="F41" s="203"/>
      <c r="G41" s="204">
        <f t="shared" si="4"/>
        <v>0</v>
      </c>
      <c r="H41" s="230"/>
      <c r="I41" s="231"/>
      <c r="J41" s="204">
        <f>H41-I41</f>
        <v>0</v>
      </c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</row>
    <row r="42" spans="1:21" s="189" customFormat="1" ht="12.6" customHeight="1">
      <c r="A42" s="214" t="s">
        <v>244</v>
      </c>
      <c r="B42" s="207"/>
      <c r="C42" s="208"/>
      <c r="D42" s="209" t="s">
        <v>245</v>
      </c>
      <c r="E42" s="210"/>
      <c r="F42" s="211"/>
      <c r="G42" s="212">
        <f t="shared" si="4"/>
        <v>0</v>
      </c>
      <c r="H42" s="232"/>
      <c r="I42" s="233"/>
      <c r="J42" s="212">
        <f>H42-I42</f>
        <v>0</v>
      </c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</row>
    <row r="43" spans="1:21" s="189" customFormat="1" ht="12.6" customHeight="1">
      <c r="A43" s="215" t="s">
        <v>246</v>
      </c>
      <c r="B43" s="200"/>
      <c r="C43" s="201"/>
      <c r="D43" s="183"/>
      <c r="E43" s="202"/>
      <c r="F43" s="203"/>
      <c r="G43" s="204">
        <f t="shared" si="4"/>
        <v>0</v>
      </c>
      <c r="H43" s="230"/>
      <c r="I43" s="231"/>
      <c r="J43" s="204">
        <f>H43-I43</f>
        <v>0</v>
      </c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</row>
    <row r="44" spans="1:21" s="189" customFormat="1" ht="12.6" customHeight="1">
      <c r="A44" s="214" t="s">
        <v>247</v>
      </c>
      <c r="B44" s="207"/>
      <c r="C44" s="208"/>
      <c r="D44" s="209" t="s">
        <v>248</v>
      </c>
      <c r="E44" s="210"/>
      <c r="F44" s="211"/>
      <c r="G44" s="212">
        <f t="shared" si="4"/>
        <v>0</v>
      </c>
      <c r="H44" s="232"/>
      <c r="I44" s="211"/>
      <c r="J44" s="212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</row>
    <row r="45" spans="1:21" s="189" customFormat="1" ht="12.6" customHeight="1">
      <c r="A45" s="215" t="s">
        <v>249</v>
      </c>
      <c r="B45" s="200"/>
      <c r="C45" s="201"/>
      <c r="D45" s="183"/>
      <c r="E45" s="202"/>
      <c r="F45" s="203"/>
      <c r="G45" s="204">
        <f t="shared" si="4"/>
        <v>0</v>
      </c>
      <c r="H45" s="230"/>
      <c r="I45" s="231"/>
      <c r="J45" s="204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</row>
    <row r="46" spans="1:21" s="189" customFormat="1" ht="12.6" customHeight="1">
      <c r="A46" s="214" t="s">
        <v>250</v>
      </c>
      <c r="B46" s="207"/>
      <c r="C46" s="208"/>
      <c r="D46" s="209" t="s">
        <v>251</v>
      </c>
      <c r="E46" s="210"/>
      <c r="F46" s="211">
        <v>6318</v>
      </c>
      <c r="G46" s="212">
        <f t="shared" si="4"/>
        <v>-6318</v>
      </c>
      <c r="H46" s="232"/>
      <c r="I46" s="211"/>
      <c r="J46" s="212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</row>
    <row r="47" spans="1:21" s="189" customFormat="1" ht="14.1" customHeight="1">
      <c r="A47" s="214" t="s">
        <v>252</v>
      </c>
      <c r="B47" s="207"/>
      <c r="C47" s="208"/>
      <c r="D47" s="209" t="s">
        <v>253</v>
      </c>
      <c r="E47" s="210"/>
      <c r="F47" s="211"/>
      <c r="G47" s="212">
        <f t="shared" si="4"/>
        <v>0</v>
      </c>
      <c r="H47" s="232"/>
      <c r="I47" s="233"/>
      <c r="J47" s="212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</row>
    <row r="48" spans="1:21" s="189" customFormat="1" ht="12.6" customHeight="1">
      <c r="A48" s="215" t="s">
        <v>254</v>
      </c>
      <c r="B48" s="200"/>
      <c r="C48" s="201"/>
      <c r="D48" s="183"/>
      <c r="E48" s="202"/>
      <c r="F48" s="203"/>
      <c r="G48" s="204">
        <f t="shared" si="4"/>
        <v>0</v>
      </c>
      <c r="H48" s="230"/>
      <c r="I48" s="231"/>
      <c r="J48" s="204">
        <v>0</v>
      </c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</row>
    <row r="49" spans="1:21" s="189" customFormat="1" ht="12.6" customHeight="1">
      <c r="A49" s="214" t="s">
        <v>213</v>
      </c>
      <c r="B49" s="207"/>
      <c r="C49" s="208"/>
      <c r="D49" s="209" t="s">
        <v>255</v>
      </c>
      <c r="E49" s="210"/>
      <c r="F49" s="211"/>
      <c r="G49" s="212">
        <f t="shared" si="4"/>
        <v>0</v>
      </c>
      <c r="H49" s="213"/>
      <c r="I49" s="211"/>
      <c r="J49" s="212">
        <v>0</v>
      </c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</row>
    <row r="50" spans="1:21" s="189" customFormat="1" ht="14.1" customHeight="1">
      <c r="A50" s="214" t="s">
        <v>256</v>
      </c>
      <c r="B50" s="207"/>
      <c r="C50" s="242"/>
      <c r="D50" s="209" t="s">
        <v>257</v>
      </c>
      <c r="E50" s="210">
        <v>98315</v>
      </c>
      <c r="F50" s="211">
        <v>1634</v>
      </c>
      <c r="G50" s="212">
        <f t="shared" si="4"/>
        <v>96681</v>
      </c>
      <c r="H50" s="213">
        <v>98469</v>
      </c>
      <c r="I50" s="211">
        <v>510</v>
      </c>
      <c r="J50" s="212">
        <v>97959</v>
      </c>
    </row>
    <row r="51" spans="1:21" s="189" customFormat="1" ht="14.1" customHeight="1">
      <c r="A51" s="217" t="s">
        <v>258</v>
      </c>
      <c r="B51" s="181"/>
      <c r="C51" s="243"/>
      <c r="D51" s="244" t="s">
        <v>259</v>
      </c>
      <c r="E51" s="245">
        <f t="shared" ref="E51:J51" si="5">SUM(E40:E50)</f>
        <v>98315</v>
      </c>
      <c r="F51" s="246">
        <f t="shared" si="5"/>
        <v>7952</v>
      </c>
      <c r="G51" s="247">
        <f t="shared" si="5"/>
        <v>90363</v>
      </c>
      <c r="H51" s="248">
        <f t="shared" si="5"/>
        <v>98469</v>
      </c>
      <c r="I51" s="246">
        <f t="shared" si="5"/>
        <v>510</v>
      </c>
      <c r="J51" s="247">
        <f t="shared" si="5"/>
        <v>97959</v>
      </c>
    </row>
    <row r="52" spans="1:21" s="189" customFormat="1" ht="2.1" customHeight="1">
      <c r="A52" s="249"/>
      <c r="B52" s="250"/>
      <c r="C52" s="251"/>
      <c r="D52" s="252"/>
      <c r="E52" s="253"/>
      <c r="F52" s="254"/>
      <c r="G52" s="255"/>
      <c r="H52" s="256"/>
      <c r="I52" s="256"/>
      <c r="J52" s="255"/>
    </row>
    <row r="53" spans="1:21" s="260" customFormat="1" ht="14.1" customHeight="1">
      <c r="A53" s="217" t="s">
        <v>260</v>
      </c>
      <c r="B53" s="257"/>
      <c r="C53" s="257"/>
      <c r="D53" s="258">
        <v>61560</v>
      </c>
      <c r="E53" s="221">
        <f t="shared" ref="E53:J53" si="6">+E26+E37+E51</f>
        <v>254227</v>
      </c>
      <c r="F53" s="224">
        <f t="shared" si="6"/>
        <v>200284</v>
      </c>
      <c r="G53" s="259">
        <f t="shared" si="6"/>
        <v>53943</v>
      </c>
      <c r="H53" s="224">
        <f t="shared" si="6"/>
        <v>234999</v>
      </c>
      <c r="I53" s="224">
        <f t="shared" si="6"/>
        <v>181948</v>
      </c>
      <c r="J53" s="259">
        <f t="shared" si="6"/>
        <v>53051</v>
      </c>
    </row>
    <row r="54" spans="1:21" s="189" customFormat="1" ht="2.1" customHeight="1">
      <c r="A54" s="261"/>
      <c r="B54" s="262"/>
      <c r="C54" s="262"/>
      <c r="D54" s="263"/>
      <c r="E54" s="264"/>
      <c r="F54" s="265"/>
      <c r="G54" s="266"/>
      <c r="H54" s="267"/>
      <c r="I54" s="267"/>
      <c r="J54" s="266"/>
      <c r="K54" s="236"/>
      <c r="L54" s="268"/>
    </row>
    <row r="55" spans="1:21" s="260" customFormat="1" ht="14.1" customHeight="1">
      <c r="A55" s="217" t="s">
        <v>261</v>
      </c>
      <c r="B55" s="257"/>
      <c r="C55" s="257"/>
      <c r="D55" s="258">
        <v>61570</v>
      </c>
      <c r="E55" s="269"/>
      <c r="F55" s="270"/>
      <c r="G55" s="223">
        <f>+J57</f>
        <v>152126</v>
      </c>
      <c r="H55" s="271"/>
      <c r="I55" s="271"/>
      <c r="J55" s="223">
        <v>99075</v>
      </c>
    </row>
    <row r="56" spans="1:21" s="189" customFormat="1" ht="2.1" customHeight="1">
      <c r="A56" s="261"/>
      <c r="B56" s="262"/>
      <c r="C56" s="262"/>
      <c r="D56" s="263"/>
      <c r="E56" s="264"/>
      <c r="F56" s="265"/>
      <c r="G56" s="266">
        <v>94234</v>
      </c>
      <c r="H56" s="267"/>
      <c r="I56" s="267"/>
      <c r="J56" s="266">
        <v>94234</v>
      </c>
      <c r="K56" s="236"/>
      <c r="L56" s="268"/>
    </row>
    <row r="57" spans="1:21" s="260" customFormat="1" ht="14.1" customHeight="1">
      <c r="A57" s="272" t="s">
        <v>262</v>
      </c>
      <c r="B57" s="273"/>
      <c r="C57" s="273"/>
      <c r="D57" s="274">
        <v>61580</v>
      </c>
      <c r="E57" s="275"/>
      <c r="F57" s="276"/>
      <c r="G57" s="277">
        <f>G53+G55</f>
        <v>206069</v>
      </c>
      <c r="H57" s="278"/>
      <c r="I57" s="279"/>
      <c r="J57" s="277">
        <f>J53+J55</f>
        <v>152126</v>
      </c>
    </row>
    <row r="58" spans="1:21" s="189" customFormat="1" ht="12" customHeight="1">
      <c r="A58" s="261"/>
      <c r="B58" s="235"/>
      <c r="C58" s="236"/>
      <c r="D58" s="280"/>
      <c r="E58" s="281"/>
      <c r="F58" s="281"/>
      <c r="G58" s="282"/>
      <c r="H58" s="283"/>
      <c r="I58" s="283"/>
      <c r="J58" s="284"/>
    </row>
    <row r="59" spans="1:21" s="189" customFormat="1" ht="12" customHeight="1">
      <c r="A59" s="261"/>
      <c r="B59" s="235"/>
      <c r="C59" s="236"/>
      <c r="D59" s="280"/>
      <c r="E59" s="281"/>
      <c r="F59" s="281"/>
      <c r="G59" s="192">
        <f>+E59-F59</f>
        <v>0</v>
      </c>
      <c r="H59" s="283"/>
      <c r="I59" s="283"/>
      <c r="J59" s="284"/>
    </row>
    <row r="60" spans="1:21" s="189" customFormat="1" ht="12" customHeight="1">
      <c r="A60" s="261"/>
      <c r="B60" s="235"/>
      <c r="C60" s="236"/>
      <c r="D60" s="280"/>
      <c r="E60" s="282"/>
      <c r="F60" s="282"/>
      <c r="G60" s="283"/>
      <c r="H60" s="283"/>
      <c r="I60" s="283"/>
      <c r="J60" s="284"/>
    </row>
    <row r="61" spans="1:21" s="189" customFormat="1" ht="12" customHeight="1">
      <c r="A61" s="261"/>
      <c r="B61" s="235"/>
      <c r="C61" s="236"/>
      <c r="D61" s="280"/>
      <c r="E61" s="282"/>
      <c r="F61" s="282"/>
      <c r="G61" s="283"/>
      <c r="H61" s="283"/>
      <c r="I61" s="283"/>
      <c r="J61" s="284"/>
    </row>
    <row r="62" spans="1:21" s="289" customFormat="1" ht="12">
      <c r="A62" s="234" t="s">
        <v>263</v>
      </c>
      <c r="B62" s="285" t="s">
        <v>264</v>
      </c>
      <c r="C62" s="285"/>
      <c r="D62" s="286"/>
      <c r="E62" s="285"/>
      <c r="F62" s="287"/>
      <c r="G62" s="285" t="s">
        <v>265</v>
      </c>
      <c r="H62" s="285"/>
      <c r="I62" s="285"/>
      <c r="J62" s="288"/>
    </row>
    <row r="63" spans="1:21">
      <c r="A63" s="290" t="s">
        <v>266</v>
      </c>
      <c r="B63" s="291"/>
      <c r="C63" s="292" t="s">
        <v>267</v>
      </c>
      <c r="D63" s="293"/>
      <c r="E63" s="293"/>
      <c r="F63" s="293"/>
      <c r="G63" s="153"/>
      <c r="H63" s="294" t="s">
        <v>268</v>
      </c>
      <c r="I63" s="295"/>
      <c r="J63" s="296"/>
    </row>
    <row r="64" spans="1:21">
      <c r="C64" s="298"/>
      <c r="D64" s="298"/>
      <c r="E64" s="298"/>
      <c r="F64" s="298"/>
    </row>
    <row r="65" spans="3:6">
      <c r="C65" s="298"/>
      <c r="D65" s="298"/>
      <c r="E65" s="298"/>
      <c r="F65" s="298"/>
    </row>
    <row r="66" spans="3:6">
      <c r="C66" s="298"/>
      <c r="D66" s="298"/>
      <c r="E66" s="298"/>
      <c r="F66" s="298"/>
    </row>
    <row r="67" spans="3:6">
      <c r="C67" s="298"/>
      <c r="D67" s="298"/>
      <c r="E67" s="298"/>
      <c r="F67" s="298"/>
    </row>
    <row r="68" spans="3:6">
      <c r="C68" s="298"/>
      <c r="D68" s="298"/>
      <c r="E68" s="298"/>
      <c r="F68" s="298"/>
    </row>
    <row r="69" spans="3:6">
      <c r="C69" s="298"/>
      <c r="D69" s="298"/>
      <c r="E69" s="298"/>
      <c r="F69" s="298"/>
    </row>
    <row r="70" spans="3:6">
      <c r="C70" s="298"/>
      <c r="D70" s="298"/>
      <c r="E70" s="298"/>
      <c r="F70" s="298"/>
    </row>
    <row r="71" spans="3:6">
      <c r="C71" s="298"/>
      <c r="D71" s="298"/>
      <c r="E71" s="298"/>
      <c r="F71" s="298"/>
    </row>
    <row r="72" spans="3:6">
      <c r="C72" s="298"/>
      <c r="D72" s="298"/>
      <c r="E72" s="298"/>
      <c r="F72" s="298"/>
    </row>
    <row r="73" spans="3:6">
      <c r="C73" s="298"/>
      <c r="D73" s="298"/>
      <c r="E73" s="298"/>
      <c r="F73" s="298"/>
    </row>
    <row r="74" spans="3:6">
      <c r="C74" s="298"/>
      <c r="D74" s="298"/>
      <c r="E74" s="298"/>
      <c r="F74" s="298"/>
    </row>
    <row r="75" spans="3:6">
      <c r="C75" s="298"/>
      <c r="D75" s="298"/>
      <c r="E75" s="298"/>
      <c r="F75" s="298"/>
    </row>
    <row r="76" spans="3:6">
      <c r="C76" s="298"/>
      <c r="D76" s="298"/>
      <c r="E76" s="298"/>
      <c r="F76" s="298"/>
    </row>
    <row r="77" spans="3:6">
      <c r="C77" s="298"/>
      <c r="D77" s="298"/>
      <c r="E77" s="298"/>
      <c r="F77" s="298"/>
    </row>
    <row r="78" spans="3:6">
      <c r="C78" s="298"/>
      <c r="D78" s="298"/>
      <c r="E78" s="298"/>
      <c r="F78" s="298"/>
    </row>
    <row r="79" spans="3:6">
      <c r="C79" s="298"/>
      <c r="D79" s="298"/>
      <c r="E79" s="298"/>
      <c r="F79" s="298"/>
    </row>
    <row r="80" spans="3:6">
      <c r="C80" s="298"/>
      <c r="D80" s="298"/>
      <c r="E80" s="298"/>
      <c r="F80" s="298"/>
    </row>
    <row r="81" spans="3:6">
      <c r="C81" s="298"/>
      <c r="D81" s="298"/>
      <c r="E81" s="298"/>
      <c r="F81" s="298"/>
    </row>
    <row r="82" spans="3:6">
      <c r="C82" s="298"/>
      <c r="D82" s="298"/>
      <c r="E82" s="298"/>
      <c r="F82" s="298"/>
    </row>
    <row r="83" spans="3:6">
      <c r="C83" s="298"/>
      <c r="D83" s="298"/>
      <c r="E83" s="298"/>
      <c r="F83" s="298"/>
    </row>
    <row r="84" spans="3:6">
      <c r="C84" s="298"/>
      <c r="D84" s="298"/>
      <c r="E84" s="298"/>
      <c r="F84" s="298"/>
    </row>
    <row r="85" spans="3:6">
      <c r="C85" s="298"/>
      <c r="D85" s="298"/>
      <c r="E85" s="298"/>
      <c r="F85" s="298"/>
    </row>
    <row r="86" spans="3:6">
      <c r="C86" s="298"/>
      <c r="D86" s="298"/>
      <c r="E86" s="298"/>
      <c r="F86" s="298"/>
    </row>
    <row r="87" spans="3:6">
      <c r="C87" s="298"/>
      <c r="D87" s="298"/>
      <c r="E87" s="298"/>
      <c r="F87" s="298"/>
    </row>
    <row r="88" spans="3:6">
      <c r="C88" s="298"/>
      <c r="D88" s="298"/>
      <c r="E88" s="298"/>
      <c r="F88" s="298"/>
    </row>
    <row r="89" spans="3:6">
      <c r="C89" s="298"/>
      <c r="D89" s="298"/>
      <c r="E89" s="298"/>
      <c r="F89" s="298"/>
    </row>
    <row r="90" spans="3:6">
      <c r="C90" s="298"/>
      <c r="D90" s="298"/>
      <c r="E90" s="298"/>
      <c r="F90" s="298"/>
    </row>
    <row r="91" spans="3:6">
      <c r="C91" s="298"/>
      <c r="D91" s="298"/>
      <c r="E91" s="298"/>
      <c r="F91" s="298"/>
    </row>
    <row r="92" spans="3:6">
      <c r="C92" s="298"/>
      <c r="D92" s="298"/>
      <c r="E92" s="298"/>
      <c r="F92" s="298"/>
    </row>
    <row r="93" spans="3:6">
      <c r="C93" s="298"/>
      <c r="D93" s="298"/>
      <c r="E93" s="298"/>
      <c r="F93" s="298"/>
    </row>
    <row r="94" spans="3:6">
      <c r="C94" s="298"/>
      <c r="D94" s="298"/>
      <c r="E94" s="298"/>
      <c r="F94" s="298"/>
    </row>
    <row r="95" spans="3:6">
      <c r="C95" s="298"/>
      <c r="D95" s="298"/>
      <c r="E95" s="298"/>
      <c r="F95" s="298"/>
    </row>
    <row r="96" spans="3:6">
      <c r="C96" s="298"/>
      <c r="D96" s="298"/>
      <c r="E96" s="298"/>
      <c r="F96" s="298"/>
    </row>
    <row r="97" spans="3:6">
      <c r="C97" s="298"/>
      <c r="D97" s="298"/>
      <c r="E97" s="298"/>
      <c r="F97" s="298"/>
    </row>
    <row r="98" spans="3:6">
      <c r="C98" s="298"/>
      <c r="D98" s="298"/>
      <c r="E98" s="298"/>
      <c r="F98" s="298"/>
    </row>
    <row r="99" spans="3:6">
      <c r="C99" s="298"/>
      <c r="D99" s="298"/>
      <c r="E99" s="298"/>
      <c r="F99" s="298"/>
    </row>
    <row r="100" spans="3:6">
      <c r="C100" s="298"/>
      <c r="D100" s="298"/>
      <c r="E100" s="298"/>
      <c r="F100" s="298"/>
    </row>
    <row r="101" spans="3:6">
      <c r="C101" s="298"/>
      <c r="D101" s="298"/>
      <c r="E101" s="298"/>
      <c r="F101" s="298"/>
    </row>
    <row r="102" spans="3:6">
      <c r="C102" s="298"/>
      <c r="D102" s="298"/>
      <c r="E102" s="298"/>
      <c r="F102" s="298"/>
    </row>
    <row r="103" spans="3:6">
      <c r="C103" s="298"/>
      <c r="D103" s="298"/>
      <c r="E103" s="298"/>
      <c r="F103" s="298"/>
    </row>
    <row r="104" spans="3:6">
      <c r="C104" s="298"/>
      <c r="D104" s="298"/>
      <c r="E104" s="298"/>
      <c r="F104" s="298"/>
    </row>
    <row r="105" spans="3:6">
      <c r="C105" s="298"/>
      <c r="D105" s="298"/>
      <c r="E105" s="298"/>
      <c r="F105" s="298"/>
    </row>
    <row r="106" spans="3:6">
      <c r="C106" s="298"/>
      <c r="D106" s="298"/>
      <c r="E106" s="298"/>
      <c r="F106" s="298"/>
    </row>
    <row r="107" spans="3:6">
      <c r="C107" s="298"/>
      <c r="D107" s="298"/>
      <c r="E107" s="298"/>
      <c r="F107" s="298"/>
    </row>
    <row r="108" spans="3:6">
      <c r="C108" s="298"/>
      <c r="D108" s="298"/>
      <c r="E108" s="298"/>
      <c r="F108" s="298"/>
    </row>
    <row r="109" spans="3:6">
      <c r="C109" s="298"/>
      <c r="D109" s="298"/>
      <c r="E109" s="298"/>
      <c r="F109" s="298"/>
    </row>
    <row r="110" spans="3:6">
      <c r="C110" s="298"/>
      <c r="D110" s="298"/>
      <c r="E110" s="298"/>
      <c r="F110" s="298"/>
    </row>
    <row r="111" spans="3:6">
      <c r="C111" s="298"/>
      <c r="D111" s="298"/>
      <c r="E111" s="298"/>
      <c r="F111" s="298"/>
    </row>
    <row r="112" spans="3:6">
      <c r="C112" s="298"/>
      <c r="D112" s="298"/>
      <c r="E112" s="298"/>
      <c r="F112" s="298"/>
    </row>
    <row r="113" spans="3:6">
      <c r="C113" s="298"/>
      <c r="D113" s="298"/>
      <c r="E113" s="298"/>
      <c r="F113" s="298"/>
    </row>
    <row r="114" spans="3:6">
      <c r="C114" s="298"/>
      <c r="D114" s="298"/>
      <c r="E114" s="298"/>
      <c r="F114" s="298"/>
    </row>
    <row r="115" spans="3:6">
      <c r="C115" s="298"/>
      <c r="D115" s="298"/>
      <c r="E115" s="298"/>
      <c r="F115" s="298"/>
    </row>
    <row r="116" spans="3:6">
      <c r="C116" s="298"/>
      <c r="D116" s="298"/>
      <c r="E116" s="298"/>
      <c r="F116" s="298"/>
    </row>
    <row r="117" spans="3:6">
      <c r="C117" s="298"/>
      <c r="D117" s="298"/>
      <c r="E117" s="298"/>
      <c r="F117" s="298"/>
    </row>
    <row r="118" spans="3:6">
      <c r="C118" s="298"/>
      <c r="D118" s="298"/>
      <c r="E118" s="298"/>
      <c r="F118" s="298"/>
    </row>
    <row r="119" spans="3:6">
      <c r="C119" s="298"/>
      <c r="D119" s="298"/>
      <c r="E119" s="298"/>
      <c r="F119" s="298"/>
    </row>
    <row r="120" spans="3:6">
      <c r="C120" s="298"/>
      <c r="D120" s="298"/>
      <c r="E120" s="298"/>
      <c r="F120" s="298"/>
    </row>
    <row r="121" spans="3:6">
      <c r="C121" s="298"/>
      <c r="D121" s="298"/>
      <c r="E121" s="298"/>
      <c r="F121" s="298"/>
    </row>
    <row r="122" spans="3:6">
      <c r="C122" s="298"/>
      <c r="D122" s="298"/>
      <c r="E122" s="298"/>
      <c r="F122" s="298"/>
    </row>
    <row r="123" spans="3:6">
      <c r="C123" s="298"/>
      <c r="D123" s="298"/>
      <c r="E123" s="298"/>
      <c r="F123" s="298"/>
    </row>
    <row r="124" spans="3:6">
      <c r="C124" s="298"/>
      <c r="D124" s="298"/>
      <c r="E124" s="298"/>
      <c r="F124" s="298"/>
    </row>
    <row r="125" spans="3:6">
      <c r="C125" s="298"/>
      <c r="D125" s="298"/>
      <c r="E125" s="298"/>
      <c r="F125" s="298"/>
    </row>
    <row r="126" spans="3:6">
      <c r="C126" s="298"/>
      <c r="D126" s="298"/>
      <c r="E126" s="298"/>
      <c r="F126" s="298"/>
    </row>
    <row r="127" spans="3:6">
      <c r="C127" s="298"/>
      <c r="D127" s="298"/>
      <c r="E127" s="298"/>
      <c r="F127" s="298"/>
    </row>
    <row r="128" spans="3:6">
      <c r="C128" s="298"/>
      <c r="D128" s="298"/>
      <c r="E128" s="298"/>
      <c r="F128" s="298"/>
    </row>
    <row r="129" spans="3:6">
      <c r="C129" s="298"/>
      <c r="D129" s="298"/>
      <c r="E129" s="298"/>
      <c r="F129" s="298"/>
    </row>
    <row r="130" spans="3:6">
      <c r="C130" s="298"/>
      <c r="D130" s="298"/>
      <c r="E130" s="298"/>
      <c r="F130" s="298"/>
    </row>
    <row r="131" spans="3:6">
      <c r="C131" s="298"/>
      <c r="D131" s="298"/>
      <c r="E131" s="298"/>
      <c r="F131" s="298"/>
    </row>
    <row r="132" spans="3:6">
      <c r="C132" s="298"/>
      <c r="D132" s="298"/>
      <c r="E132" s="298"/>
      <c r="F132" s="298"/>
    </row>
    <row r="133" spans="3:6">
      <c r="C133" s="298"/>
      <c r="D133" s="298"/>
      <c r="E133" s="298"/>
      <c r="F133" s="298"/>
    </row>
    <row r="134" spans="3:6">
      <c r="C134" s="298"/>
      <c r="D134" s="298"/>
      <c r="E134" s="298"/>
      <c r="F134" s="298"/>
    </row>
    <row r="135" spans="3:6">
      <c r="C135" s="298"/>
      <c r="D135" s="298"/>
      <c r="E135" s="298"/>
      <c r="F135" s="298"/>
    </row>
    <row r="136" spans="3:6">
      <c r="C136" s="298"/>
      <c r="D136" s="298"/>
      <c r="E136" s="298"/>
      <c r="F136" s="298"/>
    </row>
    <row r="137" spans="3:6">
      <c r="C137" s="298"/>
      <c r="D137" s="298"/>
      <c r="E137" s="298"/>
      <c r="F137" s="298"/>
    </row>
    <row r="138" spans="3:6">
      <c r="C138" s="298"/>
      <c r="D138" s="298"/>
      <c r="E138" s="298"/>
      <c r="F138" s="298"/>
    </row>
    <row r="139" spans="3:6">
      <c r="C139" s="298"/>
      <c r="D139" s="298"/>
      <c r="E139" s="298"/>
      <c r="F139" s="298"/>
    </row>
    <row r="140" spans="3:6">
      <c r="C140" s="298"/>
      <c r="D140" s="298"/>
      <c r="E140" s="298"/>
      <c r="F140" s="298"/>
    </row>
    <row r="141" spans="3:6">
      <c r="C141" s="298"/>
      <c r="D141" s="298"/>
      <c r="E141" s="298"/>
      <c r="F141" s="298"/>
    </row>
    <row r="142" spans="3:6">
      <c r="C142" s="298"/>
      <c r="D142" s="298"/>
      <c r="E142" s="298"/>
      <c r="F142" s="298"/>
    </row>
    <row r="143" spans="3:6">
      <c r="C143" s="298"/>
      <c r="D143" s="298"/>
      <c r="E143" s="298"/>
      <c r="F143" s="298"/>
    </row>
    <row r="144" spans="3:6">
      <c r="C144" s="298"/>
      <c r="D144" s="298"/>
      <c r="E144" s="298"/>
      <c r="F144" s="298"/>
    </row>
    <row r="145" spans="3:6">
      <c r="C145" s="298"/>
      <c r="D145" s="298"/>
      <c r="E145" s="298"/>
      <c r="F145" s="298"/>
    </row>
    <row r="146" spans="3:6">
      <c r="C146" s="298"/>
      <c r="D146" s="298"/>
      <c r="E146" s="298"/>
      <c r="F146" s="298"/>
    </row>
    <row r="147" spans="3:6">
      <c r="C147" s="298"/>
      <c r="D147" s="298"/>
      <c r="E147" s="298"/>
      <c r="F147" s="298"/>
    </row>
    <row r="148" spans="3:6">
      <c r="C148" s="298"/>
      <c r="D148" s="298"/>
      <c r="E148" s="298"/>
      <c r="F148" s="298"/>
    </row>
    <row r="149" spans="3:6">
      <c r="C149" s="298"/>
      <c r="D149" s="298"/>
      <c r="E149" s="298"/>
      <c r="F149" s="298"/>
    </row>
    <row r="150" spans="3:6">
      <c r="C150" s="298"/>
      <c r="D150" s="298"/>
      <c r="E150" s="298"/>
      <c r="F150" s="298"/>
    </row>
    <row r="151" spans="3:6">
      <c r="C151" s="298"/>
      <c r="D151" s="298"/>
      <c r="E151" s="298"/>
      <c r="F151" s="298"/>
    </row>
    <row r="152" spans="3:6">
      <c r="C152" s="298"/>
      <c r="D152" s="298"/>
      <c r="E152" s="298"/>
      <c r="F152" s="298"/>
    </row>
    <row r="153" spans="3:6">
      <c r="C153" s="298"/>
      <c r="D153" s="298"/>
      <c r="E153" s="298"/>
      <c r="F153" s="298"/>
    </row>
    <row r="154" spans="3:6">
      <c r="C154" s="298"/>
      <c r="D154" s="298"/>
      <c r="E154" s="298"/>
      <c r="F154" s="298"/>
    </row>
    <row r="155" spans="3:6">
      <c r="C155" s="298"/>
      <c r="D155" s="298"/>
      <c r="E155" s="298"/>
      <c r="F155" s="298"/>
    </row>
    <row r="156" spans="3:6">
      <c r="C156" s="298"/>
      <c r="D156" s="298"/>
      <c r="E156" s="298"/>
      <c r="F156" s="298"/>
    </row>
    <row r="157" spans="3:6">
      <c r="C157" s="298"/>
      <c r="D157" s="298"/>
      <c r="E157" s="298"/>
      <c r="F157" s="298"/>
    </row>
    <row r="158" spans="3:6">
      <c r="C158" s="298"/>
      <c r="D158" s="298"/>
      <c r="E158" s="298"/>
      <c r="F158" s="298"/>
    </row>
    <row r="159" spans="3:6">
      <c r="C159" s="298"/>
      <c r="D159" s="298"/>
      <c r="E159" s="298"/>
      <c r="F159" s="298"/>
    </row>
    <row r="160" spans="3:6">
      <c r="C160" s="298"/>
      <c r="D160" s="298"/>
      <c r="E160" s="298"/>
      <c r="F160" s="298"/>
    </row>
    <row r="161" spans="3:6">
      <c r="C161" s="298"/>
      <c r="D161" s="298"/>
      <c r="E161" s="298"/>
      <c r="F161" s="298"/>
    </row>
    <row r="162" spans="3:6">
      <c r="C162" s="298"/>
      <c r="D162" s="298"/>
      <c r="E162" s="298"/>
      <c r="F162" s="298"/>
    </row>
    <row r="163" spans="3:6">
      <c r="C163" s="298"/>
      <c r="D163" s="298"/>
      <c r="E163" s="298"/>
      <c r="F163" s="298"/>
    </row>
    <row r="164" spans="3:6">
      <c r="C164" s="298"/>
      <c r="D164" s="298"/>
      <c r="E164" s="298"/>
      <c r="F164" s="298"/>
    </row>
    <row r="165" spans="3:6">
      <c r="C165" s="298"/>
      <c r="D165" s="298"/>
      <c r="E165" s="298"/>
      <c r="F165" s="298"/>
    </row>
    <row r="166" spans="3:6">
      <c r="C166" s="298"/>
      <c r="D166" s="298"/>
      <c r="E166" s="298"/>
      <c r="F166" s="298"/>
    </row>
    <row r="167" spans="3:6">
      <c r="C167" s="298"/>
      <c r="D167" s="298"/>
      <c r="E167" s="298"/>
      <c r="F167" s="298"/>
    </row>
    <row r="168" spans="3:6">
      <c r="C168" s="298"/>
      <c r="D168" s="298"/>
      <c r="E168" s="298"/>
      <c r="F168" s="298"/>
    </row>
    <row r="169" spans="3:6">
      <c r="C169" s="298"/>
      <c r="D169" s="298"/>
      <c r="E169" s="298"/>
      <c r="F169" s="298"/>
    </row>
    <row r="170" spans="3:6">
      <c r="C170" s="298"/>
      <c r="D170" s="298"/>
      <c r="E170" s="298"/>
      <c r="F170" s="298"/>
    </row>
    <row r="171" spans="3:6">
      <c r="C171" s="298"/>
      <c r="D171" s="298"/>
      <c r="E171" s="298"/>
      <c r="F171" s="298"/>
    </row>
    <row r="172" spans="3:6">
      <c r="C172" s="298"/>
      <c r="D172" s="298"/>
      <c r="E172" s="298"/>
      <c r="F172" s="298"/>
    </row>
    <row r="173" spans="3:6">
      <c r="C173" s="298"/>
      <c r="D173" s="298"/>
      <c r="E173" s="298"/>
      <c r="F173" s="298"/>
    </row>
    <row r="174" spans="3:6">
      <c r="C174" s="298"/>
      <c r="D174" s="298"/>
      <c r="E174" s="298"/>
      <c r="F174" s="298"/>
    </row>
    <row r="175" spans="3:6">
      <c r="C175" s="298"/>
      <c r="D175" s="298"/>
      <c r="E175" s="298"/>
      <c r="F175" s="298"/>
    </row>
    <row r="176" spans="3:6">
      <c r="C176" s="298"/>
      <c r="D176" s="298"/>
      <c r="E176" s="298"/>
      <c r="F176" s="298"/>
    </row>
    <row r="177" spans="3:6">
      <c r="C177" s="298"/>
      <c r="D177" s="298"/>
      <c r="E177" s="298"/>
      <c r="F177" s="298"/>
    </row>
    <row r="178" spans="3:6">
      <c r="C178" s="298"/>
      <c r="D178" s="298"/>
      <c r="E178" s="298"/>
      <c r="F178" s="298"/>
    </row>
    <row r="179" spans="3:6">
      <c r="C179" s="298"/>
      <c r="D179" s="298"/>
      <c r="E179" s="298"/>
      <c r="F179" s="298"/>
    </row>
    <row r="180" spans="3:6">
      <c r="C180" s="298"/>
      <c r="D180" s="298"/>
      <c r="E180" s="298"/>
      <c r="F180" s="298"/>
    </row>
    <row r="181" spans="3:6">
      <c r="C181" s="298"/>
      <c r="D181" s="298"/>
      <c r="E181" s="298"/>
      <c r="F181" s="298"/>
    </row>
    <row r="182" spans="3:6">
      <c r="C182" s="298"/>
      <c r="D182" s="298"/>
      <c r="E182" s="298"/>
      <c r="F182" s="298"/>
    </row>
    <row r="183" spans="3:6">
      <c r="C183" s="298"/>
      <c r="D183" s="298"/>
      <c r="E183" s="298"/>
      <c r="F183" s="298"/>
    </row>
    <row r="184" spans="3:6">
      <c r="C184" s="298"/>
      <c r="D184" s="298"/>
      <c r="E184" s="298"/>
      <c r="F184" s="298"/>
    </row>
    <row r="185" spans="3:6">
      <c r="C185" s="298"/>
      <c r="D185" s="298"/>
      <c r="E185" s="298"/>
      <c r="F185" s="298"/>
    </row>
    <row r="186" spans="3:6">
      <c r="C186" s="298"/>
      <c r="D186" s="298"/>
      <c r="E186" s="298"/>
      <c r="F186" s="298"/>
    </row>
    <row r="187" spans="3:6">
      <c r="C187" s="298"/>
      <c r="D187" s="298"/>
      <c r="E187" s="298"/>
      <c r="F187" s="298"/>
    </row>
    <row r="188" spans="3:6">
      <c r="C188" s="298"/>
      <c r="D188" s="298"/>
      <c r="E188" s="298"/>
      <c r="F188" s="298"/>
    </row>
    <row r="189" spans="3:6">
      <c r="C189" s="298"/>
      <c r="D189" s="298"/>
      <c r="E189" s="298"/>
      <c r="F189" s="298"/>
    </row>
    <row r="190" spans="3:6">
      <c r="C190" s="298"/>
      <c r="D190" s="298"/>
      <c r="E190" s="298"/>
      <c r="F190" s="298"/>
    </row>
    <row r="191" spans="3:6">
      <c r="C191" s="298"/>
      <c r="D191" s="298"/>
      <c r="E191" s="298"/>
      <c r="F191" s="298"/>
    </row>
    <row r="192" spans="3:6">
      <c r="C192" s="298"/>
      <c r="D192" s="298"/>
      <c r="E192" s="298"/>
      <c r="F192" s="298"/>
    </row>
    <row r="193" spans="3:6">
      <c r="C193" s="298"/>
      <c r="D193" s="298"/>
      <c r="E193" s="298"/>
      <c r="F193" s="298"/>
    </row>
    <row r="194" spans="3:6">
      <c r="C194" s="298"/>
      <c r="D194" s="298"/>
      <c r="E194" s="298"/>
      <c r="F194" s="298"/>
    </row>
    <row r="195" spans="3:6">
      <c r="C195" s="298"/>
      <c r="D195" s="298"/>
      <c r="E195" s="298"/>
      <c r="F195" s="298"/>
    </row>
    <row r="196" spans="3:6">
      <c r="C196" s="298"/>
      <c r="D196" s="298"/>
      <c r="E196" s="298"/>
      <c r="F196" s="298"/>
    </row>
    <row r="197" spans="3:6">
      <c r="C197" s="298"/>
      <c r="D197" s="298"/>
      <c r="E197" s="298"/>
      <c r="F197" s="298"/>
    </row>
    <row r="198" spans="3:6">
      <c r="C198" s="298"/>
      <c r="D198" s="298"/>
      <c r="E198" s="298"/>
      <c r="F198" s="298"/>
    </row>
    <row r="199" spans="3:6">
      <c r="C199" s="298"/>
      <c r="D199" s="298"/>
      <c r="E199" s="298"/>
      <c r="F199" s="298"/>
    </row>
    <row r="200" spans="3:6">
      <c r="C200" s="298"/>
      <c r="D200" s="298"/>
      <c r="E200" s="298"/>
      <c r="F200" s="298"/>
    </row>
    <row r="201" spans="3:6">
      <c r="C201" s="298"/>
      <c r="D201" s="298"/>
      <c r="E201" s="298"/>
      <c r="F201" s="298"/>
    </row>
    <row r="202" spans="3:6">
      <c r="C202" s="298"/>
      <c r="D202" s="298"/>
      <c r="E202" s="298"/>
      <c r="F202" s="298"/>
    </row>
    <row r="203" spans="3:6">
      <c r="C203" s="298"/>
      <c r="D203" s="298"/>
      <c r="E203" s="298"/>
      <c r="F203" s="298"/>
    </row>
    <row r="204" spans="3:6">
      <c r="C204" s="298"/>
      <c r="D204" s="298"/>
      <c r="E204" s="298"/>
      <c r="F204" s="298"/>
    </row>
    <row r="205" spans="3:6">
      <c r="C205" s="298"/>
      <c r="D205" s="298"/>
      <c r="E205" s="298"/>
      <c r="F205" s="298"/>
    </row>
    <row r="206" spans="3:6">
      <c r="C206" s="298"/>
      <c r="D206" s="298"/>
      <c r="E206" s="298"/>
      <c r="F206" s="298"/>
    </row>
    <row r="207" spans="3:6">
      <c r="C207" s="298"/>
      <c r="D207" s="298"/>
      <c r="E207" s="298"/>
      <c r="F207" s="298"/>
    </row>
    <row r="208" spans="3:6">
      <c r="C208" s="298"/>
      <c r="D208" s="298"/>
      <c r="E208" s="298"/>
      <c r="F208" s="298"/>
    </row>
    <row r="209" spans="3:6">
      <c r="C209" s="298"/>
      <c r="D209" s="298"/>
      <c r="E209" s="298"/>
      <c r="F209" s="298"/>
    </row>
    <row r="210" spans="3:6">
      <c r="C210" s="298"/>
      <c r="D210" s="298"/>
      <c r="E210" s="298"/>
      <c r="F210" s="298"/>
    </row>
    <row r="211" spans="3:6">
      <c r="C211" s="298"/>
      <c r="D211" s="298"/>
      <c r="E211" s="298"/>
      <c r="F211" s="298"/>
    </row>
    <row r="212" spans="3:6">
      <c r="C212" s="298"/>
      <c r="D212" s="298"/>
      <c r="E212" s="298"/>
      <c r="F212" s="298"/>
    </row>
    <row r="213" spans="3:6">
      <c r="C213" s="298"/>
      <c r="D213" s="298"/>
      <c r="E213" s="298"/>
      <c r="F213" s="298"/>
    </row>
    <row r="214" spans="3:6">
      <c r="C214" s="298"/>
      <c r="D214" s="298"/>
      <c r="E214" s="298"/>
      <c r="F214" s="298"/>
    </row>
    <row r="215" spans="3:6">
      <c r="C215" s="298"/>
      <c r="D215" s="298"/>
      <c r="E215" s="298"/>
      <c r="F215" s="298"/>
    </row>
    <row r="216" spans="3:6">
      <c r="C216" s="298"/>
      <c r="D216" s="298"/>
      <c r="E216" s="298"/>
      <c r="F216" s="298"/>
    </row>
    <row r="217" spans="3:6">
      <c r="C217" s="298"/>
      <c r="D217" s="298"/>
      <c r="E217" s="298"/>
      <c r="F217" s="298"/>
    </row>
    <row r="218" spans="3:6">
      <c r="C218" s="298"/>
      <c r="D218" s="298"/>
      <c r="E218" s="298"/>
      <c r="F218" s="298"/>
    </row>
    <row r="219" spans="3:6">
      <c r="C219" s="298"/>
      <c r="D219" s="298"/>
      <c r="E219" s="298"/>
      <c r="F219" s="298"/>
    </row>
    <row r="220" spans="3:6">
      <c r="C220" s="298"/>
      <c r="D220" s="298"/>
      <c r="E220" s="298"/>
      <c r="F220" s="298"/>
    </row>
    <row r="221" spans="3:6">
      <c r="C221" s="298"/>
      <c r="D221" s="298"/>
      <c r="E221" s="298"/>
      <c r="F221" s="298"/>
    </row>
    <row r="222" spans="3:6">
      <c r="C222" s="298"/>
      <c r="D222" s="298"/>
      <c r="E222" s="298"/>
      <c r="F222" s="298"/>
    </row>
    <row r="223" spans="3:6">
      <c r="C223" s="298"/>
      <c r="D223" s="298"/>
      <c r="E223" s="298"/>
      <c r="F223" s="298"/>
    </row>
    <row r="224" spans="3:6">
      <c r="C224" s="298"/>
      <c r="D224" s="298"/>
      <c r="E224" s="298"/>
      <c r="F224" s="298"/>
    </row>
    <row r="225" spans="3:6">
      <c r="C225" s="298"/>
      <c r="D225" s="298"/>
      <c r="E225" s="298"/>
      <c r="F225" s="298"/>
    </row>
    <row r="226" spans="3:6">
      <c r="C226" s="298"/>
      <c r="D226" s="298"/>
      <c r="E226" s="298"/>
      <c r="F226" s="298"/>
    </row>
    <row r="227" spans="3:6">
      <c r="C227" s="298"/>
      <c r="D227" s="298"/>
      <c r="E227" s="298"/>
      <c r="F227" s="298"/>
    </row>
    <row r="228" spans="3:6">
      <c r="C228" s="298"/>
      <c r="D228" s="298"/>
      <c r="E228" s="298"/>
      <c r="F228" s="298"/>
    </row>
    <row r="229" spans="3:6">
      <c r="C229" s="298"/>
      <c r="D229" s="298"/>
      <c r="E229" s="298"/>
      <c r="F229" s="298"/>
    </row>
    <row r="230" spans="3:6">
      <c r="C230" s="298"/>
      <c r="D230" s="298"/>
      <c r="E230" s="298"/>
      <c r="F230" s="298"/>
    </row>
    <row r="231" spans="3:6">
      <c r="C231" s="298"/>
      <c r="D231" s="298"/>
      <c r="E231" s="298"/>
      <c r="F231" s="298"/>
    </row>
    <row r="232" spans="3:6">
      <c r="C232" s="298"/>
      <c r="D232" s="298"/>
      <c r="E232" s="298"/>
      <c r="F232" s="298"/>
    </row>
    <row r="233" spans="3:6">
      <c r="C233" s="298"/>
      <c r="D233" s="298"/>
      <c r="E233" s="298"/>
      <c r="F233" s="298"/>
    </row>
    <row r="234" spans="3:6">
      <c r="C234" s="298"/>
      <c r="D234" s="298"/>
      <c r="E234" s="298"/>
      <c r="F234" s="298"/>
    </row>
    <row r="235" spans="3:6">
      <c r="C235" s="298"/>
      <c r="D235" s="298"/>
      <c r="E235" s="298"/>
      <c r="F235" s="298"/>
    </row>
    <row r="236" spans="3:6">
      <c r="C236" s="298"/>
      <c r="D236" s="298"/>
      <c r="E236" s="298"/>
      <c r="F236" s="298"/>
    </row>
    <row r="237" spans="3:6">
      <c r="C237" s="298"/>
      <c r="D237" s="298"/>
      <c r="E237" s="298"/>
      <c r="F237" s="298"/>
    </row>
    <row r="238" spans="3:6">
      <c r="C238" s="298"/>
      <c r="D238" s="298"/>
      <c r="E238" s="298"/>
      <c r="F238" s="298"/>
    </row>
    <row r="239" spans="3:6">
      <c r="C239" s="298"/>
      <c r="D239" s="298"/>
      <c r="E239" s="298"/>
      <c r="F239" s="298"/>
    </row>
    <row r="240" spans="3:6">
      <c r="C240" s="298"/>
      <c r="D240" s="298"/>
      <c r="E240" s="298"/>
      <c r="F240" s="298"/>
    </row>
    <row r="241" spans="3:6">
      <c r="C241" s="298"/>
      <c r="D241" s="298"/>
      <c r="E241" s="298"/>
      <c r="F241" s="298"/>
    </row>
    <row r="242" spans="3:6">
      <c r="C242" s="298"/>
      <c r="D242" s="298"/>
      <c r="E242" s="298"/>
      <c r="F242" s="298"/>
    </row>
    <row r="243" spans="3:6">
      <c r="C243" s="298"/>
      <c r="D243" s="298"/>
      <c r="E243" s="298"/>
      <c r="F243" s="298"/>
    </row>
    <row r="244" spans="3:6">
      <c r="C244" s="298"/>
      <c r="D244" s="298"/>
      <c r="E244" s="298"/>
      <c r="F244" s="298"/>
    </row>
    <row r="245" spans="3:6">
      <c r="C245" s="298"/>
      <c r="D245" s="298"/>
      <c r="E245" s="298"/>
      <c r="F245" s="298"/>
    </row>
    <row r="246" spans="3:6">
      <c r="C246" s="298"/>
      <c r="D246" s="298"/>
      <c r="E246" s="298"/>
      <c r="F246" s="298"/>
    </row>
    <row r="247" spans="3:6">
      <c r="C247" s="298"/>
      <c r="D247" s="298"/>
      <c r="E247" s="298"/>
      <c r="F247" s="298"/>
    </row>
    <row r="248" spans="3:6">
      <c r="C248" s="298"/>
      <c r="D248" s="298"/>
      <c r="E248" s="298"/>
      <c r="F248" s="298"/>
    </row>
    <row r="249" spans="3:6">
      <c r="C249" s="298"/>
      <c r="D249" s="298"/>
      <c r="E249" s="298"/>
      <c r="F249" s="298"/>
    </row>
    <row r="250" spans="3:6">
      <c r="C250" s="298"/>
      <c r="D250" s="298"/>
      <c r="E250" s="298"/>
      <c r="F250" s="298"/>
    </row>
    <row r="251" spans="3:6">
      <c r="C251" s="298"/>
      <c r="D251" s="298"/>
      <c r="E251" s="298"/>
      <c r="F251" s="298"/>
    </row>
    <row r="252" spans="3:6">
      <c r="C252" s="298"/>
      <c r="D252" s="298"/>
      <c r="E252" s="298"/>
      <c r="F252" s="298"/>
    </row>
    <row r="253" spans="3:6">
      <c r="C253" s="298"/>
      <c r="D253" s="298"/>
      <c r="E253" s="298"/>
      <c r="F253" s="298"/>
    </row>
    <row r="254" spans="3:6">
      <c r="C254" s="298"/>
      <c r="D254" s="298"/>
      <c r="E254" s="298"/>
      <c r="F254" s="298"/>
    </row>
    <row r="255" spans="3:6">
      <c r="C255" s="298"/>
      <c r="D255" s="298"/>
      <c r="E255" s="298"/>
      <c r="F255" s="298"/>
    </row>
    <row r="256" spans="3:6">
      <c r="C256" s="298"/>
      <c r="D256" s="298"/>
      <c r="E256" s="298"/>
      <c r="F256" s="298"/>
    </row>
    <row r="257" spans="3:6">
      <c r="C257" s="298"/>
      <c r="D257" s="298"/>
      <c r="E257" s="298"/>
      <c r="F257" s="298"/>
    </row>
    <row r="258" spans="3:6">
      <c r="C258" s="298"/>
      <c r="D258" s="298"/>
      <c r="E258" s="298"/>
      <c r="F258" s="298"/>
    </row>
    <row r="259" spans="3:6">
      <c r="C259" s="298"/>
      <c r="D259" s="298"/>
      <c r="E259" s="298"/>
      <c r="F259" s="298"/>
    </row>
    <row r="260" spans="3:6">
      <c r="C260" s="298"/>
      <c r="D260" s="298"/>
      <c r="E260" s="298"/>
      <c r="F260" s="298"/>
    </row>
    <row r="261" spans="3:6">
      <c r="C261" s="298"/>
      <c r="D261" s="298"/>
      <c r="E261" s="298"/>
      <c r="F261" s="298"/>
    </row>
    <row r="262" spans="3:6">
      <c r="C262" s="298"/>
      <c r="D262" s="298"/>
      <c r="E262" s="298"/>
      <c r="F262" s="298"/>
    </row>
    <row r="263" spans="3:6">
      <c r="C263" s="298"/>
      <c r="D263" s="298"/>
      <c r="E263" s="298"/>
      <c r="F263" s="298"/>
    </row>
    <row r="264" spans="3:6">
      <c r="C264" s="298"/>
      <c r="D264" s="298"/>
      <c r="E264" s="298"/>
      <c r="F264" s="298"/>
    </row>
    <row r="265" spans="3:6">
      <c r="C265" s="298"/>
      <c r="D265" s="298"/>
      <c r="E265" s="298"/>
      <c r="F265" s="298"/>
    </row>
    <row r="266" spans="3:6">
      <c r="C266" s="298"/>
      <c r="D266" s="298"/>
      <c r="E266" s="298"/>
      <c r="F266" s="298"/>
    </row>
    <row r="267" spans="3:6">
      <c r="C267" s="298"/>
      <c r="D267" s="298"/>
      <c r="E267" s="298"/>
      <c r="F267" s="298"/>
    </row>
    <row r="268" spans="3:6">
      <c r="C268" s="298"/>
      <c r="D268" s="298"/>
      <c r="E268" s="298"/>
      <c r="F268" s="298"/>
    </row>
    <row r="269" spans="3:6">
      <c r="C269" s="298"/>
      <c r="D269" s="298"/>
      <c r="E269" s="298"/>
      <c r="F269" s="298"/>
    </row>
    <row r="270" spans="3:6">
      <c r="C270" s="298"/>
      <c r="D270" s="298"/>
      <c r="E270" s="298"/>
      <c r="F270" s="298"/>
    </row>
    <row r="271" spans="3:6">
      <c r="C271" s="298"/>
      <c r="D271" s="298"/>
      <c r="E271" s="298"/>
      <c r="F271" s="298"/>
    </row>
    <row r="272" spans="3:6">
      <c r="C272" s="298"/>
      <c r="D272" s="298"/>
      <c r="E272" s="298"/>
      <c r="F272" s="298"/>
    </row>
    <row r="273" spans="3:6">
      <c r="C273" s="298"/>
      <c r="D273" s="298"/>
      <c r="E273" s="298"/>
      <c r="F273" s="298"/>
    </row>
    <row r="274" spans="3:6">
      <c r="C274" s="298"/>
      <c r="D274" s="298"/>
      <c r="E274" s="298"/>
      <c r="F274" s="298"/>
    </row>
    <row r="275" spans="3:6">
      <c r="C275" s="298"/>
      <c r="D275" s="298"/>
      <c r="E275" s="298"/>
      <c r="F275" s="298"/>
    </row>
    <row r="276" spans="3:6">
      <c r="C276" s="298"/>
      <c r="D276" s="298"/>
      <c r="E276" s="298"/>
      <c r="F276" s="298"/>
    </row>
    <row r="277" spans="3:6">
      <c r="C277" s="298"/>
      <c r="D277" s="298"/>
      <c r="E277" s="298"/>
      <c r="F277" s="298"/>
    </row>
    <row r="278" spans="3:6">
      <c r="C278" s="298"/>
      <c r="D278" s="298"/>
      <c r="E278" s="298"/>
      <c r="F278" s="298"/>
    </row>
    <row r="279" spans="3:6">
      <c r="C279" s="298"/>
      <c r="D279" s="298"/>
      <c r="E279" s="298"/>
      <c r="F279" s="298"/>
    </row>
    <row r="280" spans="3:6">
      <c r="C280" s="298"/>
      <c r="D280" s="298"/>
      <c r="E280" s="298"/>
      <c r="F280" s="298"/>
    </row>
    <row r="281" spans="3:6">
      <c r="C281" s="298"/>
      <c r="D281" s="298"/>
      <c r="E281" s="298"/>
      <c r="F281" s="298"/>
    </row>
    <row r="282" spans="3:6">
      <c r="C282" s="298"/>
      <c r="D282" s="298"/>
      <c r="E282" s="298"/>
      <c r="F282" s="298"/>
    </row>
    <row r="283" spans="3:6">
      <c r="C283" s="298"/>
      <c r="D283" s="298"/>
      <c r="E283" s="298"/>
      <c r="F283" s="298"/>
    </row>
    <row r="284" spans="3:6">
      <c r="C284" s="298"/>
      <c r="D284" s="298"/>
      <c r="E284" s="298"/>
      <c r="F284" s="298"/>
    </row>
    <row r="285" spans="3:6">
      <c r="C285" s="298"/>
      <c r="D285" s="298"/>
      <c r="E285" s="298"/>
      <c r="F285" s="298"/>
    </row>
    <row r="286" spans="3:6">
      <c r="C286" s="298"/>
      <c r="D286" s="298"/>
      <c r="E286" s="298"/>
      <c r="F286" s="298"/>
    </row>
    <row r="287" spans="3:6">
      <c r="C287" s="298"/>
      <c r="D287" s="298"/>
      <c r="E287" s="298"/>
      <c r="F287" s="298"/>
    </row>
    <row r="288" spans="3:6">
      <c r="C288" s="298"/>
      <c r="D288" s="298"/>
      <c r="E288" s="298"/>
      <c r="F288" s="298"/>
    </row>
    <row r="289" spans="3:6">
      <c r="C289" s="298"/>
      <c r="D289" s="298"/>
      <c r="E289" s="298"/>
      <c r="F289" s="298"/>
    </row>
    <row r="290" spans="3:6">
      <c r="C290" s="298"/>
      <c r="D290" s="298"/>
      <c r="E290" s="298"/>
      <c r="F290" s="298"/>
    </row>
    <row r="291" spans="3:6">
      <c r="C291" s="298"/>
      <c r="D291" s="298"/>
      <c r="E291" s="298"/>
      <c r="F291" s="298"/>
    </row>
    <row r="292" spans="3:6">
      <c r="C292" s="298"/>
      <c r="D292" s="298"/>
      <c r="E292" s="298"/>
      <c r="F292" s="298"/>
    </row>
    <row r="293" spans="3:6">
      <c r="C293" s="298"/>
      <c r="D293" s="298"/>
      <c r="E293" s="298"/>
      <c r="F293" s="298"/>
    </row>
    <row r="294" spans="3:6">
      <c r="C294" s="298"/>
      <c r="D294" s="298"/>
      <c r="E294" s="298"/>
      <c r="F294" s="298"/>
    </row>
    <row r="295" spans="3:6">
      <c r="C295" s="298"/>
      <c r="D295" s="298"/>
      <c r="E295" s="298"/>
      <c r="F295" s="298"/>
    </row>
    <row r="296" spans="3:6">
      <c r="C296" s="298"/>
      <c r="D296" s="298"/>
      <c r="E296" s="298"/>
      <c r="F296" s="298"/>
    </row>
    <row r="297" spans="3:6">
      <c r="C297" s="298"/>
      <c r="D297" s="298"/>
      <c r="E297" s="298"/>
      <c r="F297" s="298"/>
    </row>
    <row r="298" spans="3:6">
      <c r="C298" s="298"/>
      <c r="D298" s="298"/>
      <c r="E298" s="298"/>
      <c r="F298" s="298"/>
    </row>
    <row r="299" spans="3:6">
      <c r="C299" s="298"/>
      <c r="D299" s="298"/>
      <c r="E299" s="298"/>
      <c r="F299" s="298"/>
    </row>
    <row r="300" spans="3:6">
      <c r="C300" s="298"/>
      <c r="D300" s="298"/>
      <c r="E300" s="298"/>
      <c r="F300" s="298"/>
    </row>
    <row r="301" spans="3:6">
      <c r="C301" s="298"/>
      <c r="D301" s="298"/>
      <c r="E301" s="298"/>
      <c r="F301" s="298"/>
    </row>
    <row r="302" spans="3:6">
      <c r="C302" s="298"/>
      <c r="D302" s="298"/>
      <c r="E302" s="298"/>
      <c r="F302" s="298"/>
    </row>
    <row r="303" spans="3:6">
      <c r="C303" s="298"/>
      <c r="D303" s="298"/>
      <c r="E303" s="298"/>
      <c r="F303" s="298"/>
    </row>
    <row r="304" spans="3:6">
      <c r="C304" s="298"/>
      <c r="D304" s="298"/>
      <c r="E304" s="298"/>
      <c r="F304" s="298"/>
    </row>
    <row r="305" spans="3:6">
      <c r="C305" s="298"/>
      <c r="D305" s="298"/>
      <c r="E305" s="298"/>
      <c r="F305" s="298"/>
    </row>
    <row r="306" spans="3:6">
      <c r="C306" s="298"/>
      <c r="D306" s="298"/>
      <c r="E306" s="298"/>
      <c r="F306" s="298"/>
    </row>
    <row r="307" spans="3:6">
      <c r="C307" s="298"/>
      <c r="D307" s="298"/>
      <c r="E307" s="298"/>
      <c r="F307" s="298"/>
    </row>
    <row r="308" spans="3:6">
      <c r="C308" s="298"/>
      <c r="D308" s="298"/>
      <c r="E308" s="298"/>
      <c r="F308" s="298"/>
    </row>
    <row r="309" spans="3:6">
      <c r="C309" s="298"/>
      <c r="D309" s="298"/>
      <c r="E309" s="298"/>
      <c r="F309" s="298"/>
    </row>
    <row r="310" spans="3:6">
      <c r="C310" s="298"/>
      <c r="D310" s="298"/>
      <c r="E310" s="298"/>
      <c r="F310" s="298"/>
    </row>
    <row r="311" spans="3:6">
      <c r="C311" s="298"/>
      <c r="D311" s="298"/>
      <c r="E311" s="298"/>
      <c r="F311" s="298"/>
    </row>
    <row r="312" spans="3:6">
      <c r="C312" s="298"/>
      <c r="D312" s="298"/>
      <c r="E312" s="298"/>
      <c r="F312" s="298"/>
    </row>
    <row r="313" spans="3:6">
      <c r="C313" s="298"/>
      <c r="D313" s="298"/>
      <c r="E313" s="298"/>
      <c r="F313" s="298"/>
    </row>
    <row r="314" spans="3:6">
      <c r="C314" s="298"/>
      <c r="D314" s="298"/>
      <c r="E314" s="298"/>
      <c r="F314" s="298"/>
    </row>
    <row r="315" spans="3:6">
      <c r="C315" s="298"/>
      <c r="D315" s="298"/>
      <c r="E315" s="298"/>
      <c r="F315" s="298"/>
    </row>
    <row r="316" spans="3:6">
      <c r="C316" s="298"/>
      <c r="D316" s="298"/>
      <c r="E316" s="298"/>
      <c r="F316" s="298"/>
    </row>
    <row r="317" spans="3:6">
      <c r="C317" s="298"/>
      <c r="D317" s="298"/>
      <c r="E317" s="298"/>
      <c r="F317" s="298"/>
    </row>
    <row r="318" spans="3:6">
      <c r="C318" s="298"/>
      <c r="D318" s="298"/>
      <c r="E318" s="298"/>
      <c r="F318" s="298"/>
    </row>
    <row r="319" spans="3:6">
      <c r="C319" s="298"/>
      <c r="D319" s="298"/>
      <c r="E319" s="298"/>
      <c r="F319" s="298"/>
    </row>
    <row r="320" spans="3:6">
      <c r="C320" s="298"/>
      <c r="D320" s="298"/>
      <c r="E320" s="298"/>
      <c r="F320" s="298"/>
    </row>
    <row r="321" spans="3:6">
      <c r="C321" s="298"/>
      <c r="D321" s="298"/>
      <c r="E321" s="298"/>
      <c r="F321" s="298"/>
    </row>
    <row r="322" spans="3:6">
      <c r="C322" s="298"/>
      <c r="D322" s="298"/>
      <c r="E322" s="298"/>
      <c r="F322" s="298"/>
    </row>
    <row r="323" spans="3:6">
      <c r="C323" s="298"/>
      <c r="D323" s="298"/>
      <c r="E323" s="298"/>
      <c r="F323" s="298"/>
    </row>
    <row r="324" spans="3:6">
      <c r="C324" s="298"/>
      <c r="D324" s="298"/>
      <c r="E324" s="298"/>
      <c r="F324" s="298"/>
    </row>
    <row r="325" spans="3:6">
      <c r="C325" s="298"/>
      <c r="D325" s="298"/>
      <c r="E325" s="298"/>
      <c r="F325" s="298"/>
    </row>
    <row r="326" spans="3:6">
      <c r="C326" s="298"/>
      <c r="D326" s="298"/>
      <c r="E326" s="298"/>
      <c r="F326" s="298"/>
    </row>
    <row r="327" spans="3:6">
      <c r="C327" s="298"/>
      <c r="D327" s="298"/>
      <c r="E327" s="298"/>
      <c r="F327" s="298"/>
    </row>
    <row r="328" spans="3:6">
      <c r="C328" s="298"/>
      <c r="D328" s="298"/>
      <c r="E328" s="298"/>
      <c r="F328" s="298"/>
    </row>
    <row r="329" spans="3:6">
      <c r="C329" s="298"/>
      <c r="D329" s="298"/>
      <c r="E329" s="298"/>
      <c r="F329" s="298"/>
    </row>
    <row r="330" spans="3:6">
      <c r="C330" s="298"/>
      <c r="D330" s="298"/>
      <c r="E330" s="298"/>
      <c r="F330" s="298"/>
    </row>
    <row r="331" spans="3:6">
      <c r="C331" s="298"/>
      <c r="D331" s="298"/>
      <c r="E331" s="298"/>
      <c r="F331" s="298"/>
    </row>
    <row r="332" spans="3:6">
      <c r="C332" s="298"/>
      <c r="D332" s="298"/>
      <c r="E332" s="298"/>
      <c r="F332" s="298"/>
    </row>
    <row r="333" spans="3:6">
      <c r="C333" s="298"/>
      <c r="D333" s="298"/>
      <c r="E333" s="298"/>
      <c r="F333" s="298"/>
    </row>
    <row r="334" spans="3:6">
      <c r="C334" s="298"/>
      <c r="D334" s="298"/>
      <c r="E334" s="298"/>
      <c r="F334" s="298"/>
    </row>
    <row r="335" spans="3:6">
      <c r="C335" s="298"/>
      <c r="D335" s="298"/>
      <c r="E335" s="298"/>
      <c r="F335" s="298"/>
    </row>
    <row r="336" spans="3:6">
      <c r="C336" s="298"/>
      <c r="D336" s="298"/>
      <c r="E336" s="298"/>
      <c r="F336" s="298"/>
    </row>
    <row r="337" spans="3:6">
      <c r="C337" s="298"/>
      <c r="D337" s="298"/>
      <c r="E337" s="298"/>
      <c r="F337" s="298"/>
    </row>
    <row r="338" spans="3:6">
      <c r="C338" s="298"/>
      <c r="D338" s="298"/>
      <c r="E338" s="298"/>
      <c r="F338" s="298"/>
    </row>
    <row r="339" spans="3:6">
      <c r="C339" s="298"/>
      <c r="D339" s="298"/>
      <c r="E339" s="298"/>
      <c r="F339" s="298"/>
    </row>
    <row r="340" spans="3:6">
      <c r="C340" s="298"/>
      <c r="D340" s="298"/>
      <c r="E340" s="298"/>
      <c r="F340" s="298"/>
    </row>
    <row r="341" spans="3:6">
      <c r="C341" s="298"/>
      <c r="D341" s="298"/>
      <c r="E341" s="298"/>
      <c r="F341" s="298"/>
    </row>
    <row r="342" spans="3:6">
      <c r="C342" s="298"/>
      <c r="D342" s="298"/>
      <c r="E342" s="298"/>
      <c r="F342" s="298"/>
    </row>
    <row r="343" spans="3:6">
      <c r="C343" s="298"/>
      <c r="D343" s="298"/>
      <c r="E343" s="298"/>
      <c r="F343" s="298"/>
    </row>
    <row r="344" spans="3:6">
      <c r="C344" s="298"/>
      <c r="D344" s="298"/>
      <c r="E344" s="298"/>
      <c r="F344" s="298"/>
    </row>
    <row r="345" spans="3:6">
      <c r="C345" s="298"/>
      <c r="D345" s="298"/>
      <c r="E345" s="298"/>
      <c r="F345" s="298"/>
    </row>
    <row r="346" spans="3:6">
      <c r="C346" s="298"/>
      <c r="D346" s="298"/>
      <c r="E346" s="298"/>
      <c r="F346" s="298"/>
    </row>
    <row r="347" spans="3:6">
      <c r="C347" s="298"/>
      <c r="D347" s="298"/>
      <c r="E347" s="298"/>
      <c r="F347" s="298"/>
    </row>
    <row r="348" spans="3:6">
      <c r="C348" s="298"/>
      <c r="D348" s="298"/>
      <c r="E348" s="298"/>
      <c r="F348" s="298"/>
    </row>
    <row r="349" spans="3:6">
      <c r="C349" s="298"/>
      <c r="D349" s="298"/>
      <c r="E349" s="298"/>
      <c r="F349" s="298"/>
    </row>
    <row r="350" spans="3:6">
      <c r="C350" s="298"/>
      <c r="D350" s="298"/>
      <c r="E350" s="298"/>
      <c r="F350" s="298"/>
    </row>
    <row r="351" spans="3:6">
      <c r="C351" s="298"/>
      <c r="D351" s="298"/>
      <c r="E351" s="298"/>
      <c r="F351" s="298"/>
    </row>
    <row r="352" spans="3:6">
      <c r="C352" s="298"/>
      <c r="D352" s="298"/>
      <c r="E352" s="298"/>
      <c r="F352" s="298"/>
    </row>
    <row r="353" spans="3:6">
      <c r="C353" s="298"/>
      <c r="D353" s="298"/>
      <c r="E353" s="298"/>
      <c r="F353" s="298"/>
    </row>
    <row r="354" spans="3:6">
      <c r="C354" s="298"/>
      <c r="D354" s="298"/>
      <c r="E354" s="298"/>
      <c r="F354" s="298"/>
    </row>
    <row r="355" spans="3:6">
      <c r="C355" s="298"/>
      <c r="D355" s="298"/>
      <c r="E355" s="298"/>
      <c r="F355" s="298"/>
    </row>
    <row r="356" spans="3:6">
      <c r="C356" s="298"/>
      <c r="D356" s="298"/>
      <c r="E356" s="298"/>
      <c r="F356" s="298"/>
    </row>
    <row r="357" spans="3:6">
      <c r="C357" s="298"/>
      <c r="D357" s="298"/>
      <c r="E357" s="298"/>
      <c r="F357" s="298"/>
    </row>
    <row r="358" spans="3:6">
      <c r="C358" s="298"/>
      <c r="D358" s="298"/>
      <c r="E358" s="298"/>
      <c r="F358" s="298"/>
    </row>
    <row r="359" spans="3:6">
      <c r="C359" s="298"/>
      <c r="D359" s="298"/>
      <c r="E359" s="298"/>
      <c r="F359" s="298"/>
    </row>
    <row r="360" spans="3:6">
      <c r="C360" s="298"/>
      <c r="D360" s="298"/>
      <c r="E360" s="298"/>
      <c r="F360" s="298"/>
    </row>
    <row r="361" spans="3:6">
      <c r="C361" s="298"/>
      <c r="D361" s="298"/>
      <c r="E361" s="298"/>
      <c r="F361" s="298"/>
    </row>
    <row r="362" spans="3:6">
      <c r="C362" s="298"/>
      <c r="D362" s="298"/>
      <c r="E362" s="298"/>
      <c r="F362" s="298"/>
    </row>
    <row r="363" spans="3:6">
      <c r="C363" s="298"/>
      <c r="D363" s="298"/>
      <c r="E363" s="298"/>
      <c r="F363" s="298"/>
    </row>
    <row r="364" spans="3:6">
      <c r="C364" s="298"/>
      <c r="D364" s="298"/>
      <c r="E364" s="298"/>
      <c r="F364" s="298"/>
    </row>
    <row r="365" spans="3:6">
      <c r="C365" s="298"/>
      <c r="D365" s="298"/>
      <c r="E365" s="298"/>
      <c r="F365" s="298"/>
    </row>
    <row r="366" spans="3:6">
      <c r="C366" s="298"/>
      <c r="D366" s="298"/>
      <c r="E366" s="298"/>
      <c r="F366" s="298"/>
    </row>
    <row r="367" spans="3:6">
      <c r="C367" s="298"/>
      <c r="D367" s="298"/>
      <c r="E367" s="298"/>
      <c r="F367" s="298"/>
    </row>
    <row r="368" spans="3:6">
      <c r="C368" s="298"/>
      <c r="D368" s="298"/>
      <c r="E368" s="298"/>
      <c r="F368" s="298"/>
    </row>
    <row r="369" spans="3:6">
      <c r="C369" s="298"/>
      <c r="D369" s="298"/>
      <c r="E369" s="298"/>
      <c r="F369" s="298"/>
    </row>
    <row r="370" spans="3:6">
      <c r="C370" s="298"/>
      <c r="D370" s="298"/>
      <c r="E370" s="298"/>
      <c r="F370" s="298"/>
    </row>
    <row r="371" spans="3:6">
      <c r="C371" s="298"/>
      <c r="D371" s="298"/>
      <c r="E371" s="298"/>
      <c r="F371" s="298"/>
    </row>
    <row r="372" spans="3:6">
      <c r="C372" s="298"/>
      <c r="D372" s="298"/>
      <c r="E372" s="298"/>
      <c r="F372" s="298"/>
    </row>
    <row r="373" spans="3:6">
      <c r="C373" s="298"/>
      <c r="D373" s="298"/>
      <c r="E373" s="298"/>
      <c r="F373" s="298"/>
    </row>
    <row r="374" spans="3:6">
      <c r="C374" s="298"/>
      <c r="D374" s="298"/>
      <c r="E374" s="298"/>
      <c r="F374" s="298"/>
    </row>
    <row r="375" spans="3:6">
      <c r="C375" s="298"/>
      <c r="D375" s="298"/>
      <c r="E375" s="298"/>
      <c r="F375" s="298"/>
    </row>
    <row r="376" spans="3:6">
      <c r="C376" s="298"/>
      <c r="D376" s="298"/>
      <c r="E376" s="298"/>
      <c r="F376" s="298"/>
    </row>
    <row r="377" spans="3:6">
      <c r="C377" s="298"/>
      <c r="D377" s="298"/>
      <c r="E377" s="298"/>
      <c r="F377" s="298"/>
    </row>
    <row r="378" spans="3:6">
      <c r="C378" s="298"/>
      <c r="D378" s="298"/>
      <c r="E378" s="298"/>
      <c r="F378" s="298"/>
    </row>
    <row r="379" spans="3:6">
      <c r="C379" s="298"/>
      <c r="D379" s="298"/>
      <c r="E379" s="298"/>
      <c r="F379" s="298"/>
    </row>
    <row r="380" spans="3:6">
      <c r="C380" s="298"/>
      <c r="D380" s="298"/>
      <c r="E380" s="298"/>
      <c r="F380" s="298"/>
    </row>
    <row r="381" spans="3:6">
      <c r="C381" s="298"/>
      <c r="D381" s="298"/>
      <c r="E381" s="298"/>
      <c r="F381" s="298"/>
    </row>
    <row r="382" spans="3:6">
      <c r="C382" s="298"/>
      <c r="D382" s="298"/>
      <c r="E382" s="298"/>
      <c r="F382" s="298"/>
    </row>
    <row r="383" spans="3:6">
      <c r="C383" s="298"/>
      <c r="D383" s="298"/>
      <c r="E383" s="298"/>
      <c r="F383" s="298"/>
    </row>
    <row r="384" spans="3:6">
      <c r="C384" s="298"/>
      <c r="D384" s="298"/>
      <c r="E384" s="298"/>
      <c r="F384" s="298"/>
    </row>
    <row r="385" spans="3:6">
      <c r="C385" s="298"/>
      <c r="D385" s="298"/>
      <c r="E385" s="298"/>
      <c r="F385" s="298"/>
    </row>
    <row r="386" spans="3:6">
      <c r="C386" s="298"/>
      <c r="D386" s="298"/>
      <c r="E386" s="298"/>
      <c r="F386" s="298"/>
    </row>
    <row r="387" spans="3:6">
      <c r="C387" s="298"/>
      <c r="D387" s="298"/>
      <c r="E387" s="298"/>
      <c r="F387" s="298"/>
    </row>
    <row r="388" spans="3:6">
      <c r="C388" s="298"/>
      <c r="D388" s="298"/>
      <c r="E388" s="298"/>
      <c r="F388" s="298"/>
    </row>
    <row r="389" spans="3:6">
      <c r="C389" s="298"/>
      <c r="D389" s="298"/>
      <c r="E389" s="298"/>
      <c r="F389" s="298"/>
    </row>
    <row r="390" spans="3:6">
      <c r="C390" s="298"/>
      <c r="D390" s="298"/>
      <c r="E390" s="298"/>
      <c r="F390" s="298"/>
    </row>
    <row r="391" spans="3:6">
      <c r="C391" s="298"/>
      <c r="D391" s="298"/>
      <c r="E391" s="298"/>
      <c r="F391" s="298"/>
    </row>
    <row r="392" spans="3:6">
      <c r="C392" s="298"/>
      <c r="D392" s="298"/>
      <c r="E392" s="298"/>
      <c r="F392" s="298"/>
    </row>
    <row r="393" spans="3:6">
      <c r="C393" s="298"/>
      <c r="D393" s="298"/>
      <c r="E393" s="298"/>
      <c r="F393" s="298"/>
    </row>
    <row r="394" spans="3:6">
      <c r="C394" s="298"/>
      <c r="D394" s="298"/>
      <c r="E394" s="298"/>
      <c r="F394" s="298"/>
    </row>
    <row r="395" spans="3:6">
      <c r="C395" s="298"/>
      <c r="D395" s="298"/>
      <c r="E395" s="298"/>
      <c r="F395" s="298"/>
    </row>
    <row r="396" spans="3:6">
      <c r="C396" s="298"/>
      <c r="D396" s="298"/>
      <c r="E396" s="298"/>
      <c r="F396" s="298"/>
    </row>
    <row r="397" spans="3:6">
      <c r="C397" s="298"/>
      <c r="D397" s="298"/>
      <c r="E397" s="298"/>
      <c r="F397" s="298"/>
    </row>
    <row r="398" spans="3:6">
      <c r="C398" s="298"/>
      <c r="D398" s="298"/>
      <c r="E398" s="298"/>
      <c r="F398" s="298"/>
    </row>
    <row r="399" spans="3:6">
      <c r="C399" s="298"/>
      <c r="D399" s="298"/>
      <c r="E399" s="298"/>
      <c r="F399" s="298"/>
    </row>
    <row r="400" spans="3:6">
      <c r="C400" s="298"/>
      <c r="D400" s="298"/>
      <c r="E400" s="298"/>
      <c r="F400" s="298"/>
    </row>
    <row r="401" spans="3:6">
      <c r="C401" s="298"/>
      <c r="D401" s="298"/>
      <c r="E401" s="298"/>
      <c r="F401" s="298"/>
    </row>
    <row r="402" spans="3:6">
      <c r="C402" s="298"/>
      <c r="D402" s="298"/>
      <c r="E402" s="298"/>
      <c r="F402" s="298"/>
    </row>
    <row r="403" spans="3:6">
      <c r="C403" s="298"/>
      <c r="D403" s="298"/>
      <c r="E403" s="298"/>
      <c r="F403" s="298"/>
    </row>
    <row r="404" spans="3:6">
      <c r="C404" s="298"/>
      <c r="D404" s="298"/>
      <c r="E404" s="298"/>
      <c r="F404" s="298"/>
    </row>
    <row r="405" spans="3:6">
      <c r="C405" s="298"/>
      <c r="D405" s="298"/>
      <c r="E405" s="298"/>
      <c r="F405" s="298"/>
    </row>
    <row r="406" spans="3:6">
      <c r="C406" s="298"/>
      <c r="D406" s="298"/>
      <c r="E406" s="298"/>
      <c r="F406" s="298"/>
    </row>
    <row r="407" spans="3:6">
      <c r="C407" s="298"/>
      <c r="D407" s="298"/>
      <c r="E407" s="298"/>
      <c r="F407" s="298"/>
    </row>
    <row r="408" spans="3:6">
      <c r="C408" s="298"/>
      <c r="D408" s="298"/>
      <c r="E408" s="298"/>
      <c r="F408" s="298"/>
    </row>
    <row r="409" spans="3:6">
      <c r="C409" s="298"/>
      <c r="D409" s="298"/>
      <c r="E409" s="298"/>
      <c r="F409" s="298"/>
    </row>
    <row r="410" spans="3:6">
      <c r="C410" s="298"/>
      <c r="D410" s="298"/>
      <c r="E410" s="298"/>
      <c r="F410" s="298"/>
    </row>
    <row r="411" spans="3:6">
      <c r="C411" s="298"/>
      <c r="D411" s="298"/>
      <c r="E411" s="298"/>
      <c r="F411" s="298"/>
    </row>
    <row r="412" spans="3:6">
      <c r="C412" s="298"/>
      <c r="D412" s="298"/>
      <c r="E412" s="298"/>
      <c r="F412" s="298"/>
    </row>
    <row r="413" spans="3:6">
      <c r="C413" s="298"/>
      <c r="D413" s="298"/>
      <c r="E413" s="298"/>
      <c r="F413" s="298"/>
    </row>
    <row r="414" spans="3:6">
      <c r="C414" s="298"/>
      <c r="D414" s="298"/>
      <c r="E414" s="298"/>
      <c r="F414" s="298"/>
    </row>
    <row r="415" spans="3:6">
      <c r="C415" s="298"/>
      <c r="D415" s="298"/>
      <c r="E415" s="298"/>
      <c r="F415" s="298"/>
    </row>
    <row r="416" spans="3:6">
      <c r="C416" s="298"/>
      <c r="D416" s="298"/>
      <c r="E416" s="298"/>
      <c r="F416" s="298"/>
    </row>
    <row r="417" spans="3:6">
      <c r="C417" s="298"/>
      <c r="D417" s="298"/>
      <c r="E417" s="298"/>
      <c r="F417" s="298"/>
    </row>
    <row r="418" spans="3:6">
      <c r="C418" s="298"/>
      <c r="D418" s="298"/>
      <c r="E418" s="298"/>
      <c r="F418" s="298"/>
    </row>
    <row r="419" spans="3:6">
      <c r="C419" s="298"/>
      <c r="D419" s="298"/>
      <c r="E419" s="298"/>
      <c r="F419" s="298"/>
    </row>
    <row r="420" spans="3:6">
      <c r="C420" s="298"/>
      <c r="D420" s="298"/>
      <c r="E420" s="298"/>
      <c r="F420" s="298"/>
    </row>
    <row r="421" spans="3:6">
      <c r="C421" s="298"/>
      <c r="D421" s="298"/>
      <c r="E421" s="298"/>
      <c r="F421" s="298"/>
    </row>
    <row r="422" spans="3:6">
      <c r="C422" s="298"/>
      <c r="D422" s="298"/>
      <c r="E422" s="298"/>
      <c r="F422" s="298"/>
    </row>
    <row r="423" spans="3:6">
      <c r="C423" s="298"/>
      <c r="D423" s="298"/>
      <c r="E423" s="298"/>
      <c r="F423" s="298"/>
    </row>
    <row r="424" spans="3:6">
      <c r="C424" s="298"/>
      <c r="D424" s="298"/>
      <c r="E424" s="298"/>
      <c r="F424" s="298"/>
    </row>
    <row r="425" spans="3:6">
      <c r="C425" s="298"/>
      <c r="D425" s="298"/>
      <c r="E425" s="298"/>
      <c r="F425" s="298"/>
    </row>
    <row r="426" spans="3:6">
      <c r="C426" s="298"/>
      <c r="D426" s="298"/>
      <c r="E426" s="298"/>
      <c r="F426" s="298"/>
    </row>
    <row r="427" spans="3:6">
      <c r="C427" s="298"/>
      <c r="D427" s="298"/>
      <c r="E427" s="298"/>
      <c r="F427" s="298"/>
    </row>
    <row r="428" spans="3:6">
      <c r="C428" s="298"/>
      <c r="D428" s="298"/>
      <c r="E428" s="298"/>
      <c r="F428" s="298"/>
    </row>
    <row r="429" spans="3:6">
      <c r="C429" s="298"/>
      <c r="D429" s="298"/>
      <c r="E429" s="298"/>
      <c r="F429" s="298"/>
    </row>
    <row r="430" spans="3:6">
      <c r="C430" s="298"/>
      <c r="D430" s="298"/>
      <c r="E430" s="298"/>
      <c r="F430" s="298"/>
    </row>
    <row r="431" spans="3:6">
      <c r="C431" s="298"/>
      <c r="D431" s="298"/>
      <c r="E431" s="298"/>
      <c r="F431" s="298"/>
    </row>
    <row r="432" spans="3:6">
      <c r="C432" s="298"/>
      <c r="D432" s="298"/>
      <c r="E432" s="298"/>
      <c r="F432" s="298"/>
    </row>
    <row r="433" spans="3:6">
      <c r="C433" s="298"/>
      <c r="D433" s="298"/>
      <c r="E433" s="298"/>
      <c r="F433" s="298"/>
    </row>
    <row r="434" spans="3:6">
      <c r="C434" s="298"/>
      <c r="D434" s="298"/>
      <c r="E434" s="298"/>
      <c r="F434" s="298"/>
    </row>
    <row r="435" spans="3:6">
      <c r="C435" s="298"/>
      <c r="D435" s="298"/>
      <c r="E435" s="298"/>
      <c r="F435" s="298"/>
    </row>
    <row r="436" spans="3:6">
      <c r="C436" s="298"/>
      <c r="D436" s="298"/>
      <c r="E436" s="298"/>
      <c r="F436" s="298"/>
    </row>
    <row r="437" spans="3:6">
      <c r="C437" s="298"/>
      <c r="D437" s="298"/>
      <c r="E437" s="298"/>
      <c r="F437" s="298"/>
    </row>
    <row r="438" spans="3:6">
      <c r="C438" s="298"/>
      <c r="D438" s="298"/>
      <c r="E438" s="298"/>
      <c r="F438" s="298"/>
    </row>
    <row r="439" spans="3:6">
      <c r="C439" s="298"/>
      <c r="D439" s="298"/>
      <c r="E439" s="298"/>
      <c r="F439" s="298"/>
    </row>
    <row r="440" spans="3:6">
      <c r="C440" s="298"/>
      <c r="D440" s="298"/>
      <c r="E440" s="298"/>
      <c r="F440" s="298"/>
    </row>
    <row r="441" spans="3:6">
      <c r="C441" s="298"/>
      <c r="D441" s="298"/>
      <c r="E441" s="298"/>
      <c r="F441" s="298"/>
    </row>
    <row r="442" spans="3:6">
      <c r="C442" s="298"/>
      <c r="D442" s="298"/>
      <c r="E442" s="298"/>
      <c r="F442" s="298"/>
    </row>
    <row r="443" spans="3:6">
      <c r="C443" s="298"/>
      <c r="D443" s="298"/>
      <c r="E443" s="298"/>
      <c r="F443" s="298"/>
    </row>
    <row r="444" spans="3:6">
      <c r="C444" s="298"/>
      <c r="D444" s="298"/>
      <c r="E444" s="298"/>
      <c r="F444" s="298"/>
    </row>
    <row r="445" spans="3:6">
      <c r="C445" s="298"/>
      <c r="D445" s="298"/>
      <c r="E445" s="298"/>
      <c r="F445" s="298"/>
    </row>
    <row r="446" spans="3:6">
      <c r="C446" s="298"/>
      <c r="D446" s="298"/>
      <c r="E446" s="298"/>
      <c r="F446" s="298"/>
    </row>
    <row r="447" spans="3:6">
      <c r="C447" s="298"/>
      <c r="D447" s="298"/>
      <c r="E447" s="298"/>
      <c r="F447" s="298"/>
    </row>
    <row r="448" spans="3:6">
      <c r="C448" s="298"/>
      <c r="D448" s="298"/>
      <c r="E448" s="298"/>
      <c r="F448" s="298"/>
    </row>
    <row r="449" spans="3:6">
      <c r="C449" s="298"/>
      <c r="D449" s="298"/>
      <c r="E449" s="298"/>
      <c r="F449" s="298"/>
    </row>
    <row r="450" spans="3:6">
      <c r="C450" s="298"/>
      <c r="D450" s="298"/>
      <c r="E450" s="298"/>
      <c r="F450" s="298"/>
    </row>
    <row r="451" spans="3:6">
      <c r="C451" s="298"/>
      <c r="D451" s="298"/>
      <c r="E451" s="298"/>
      <c r="F451" s="298"/>
    </row>
    <row r="452" spans="3:6">
      <c r="C452" s="298"/>
      <c r="D452" s="298"/>
      <c r="E452" s="298"/>
      <c r="F452" s="298"/>
    </row>
    <row r="453" spans="3:6">
      <c r="C453" s="298"/>
      <c r="D453" s="298"/>
      <c r="E453" s="298"/>
      <c r="F453" s="298"/>
    </row>
    <row r="454" spans="3:6">
      <c r="C454" s="298"/>
      <c r="D454" s="298"/>
      <c r="E454" s="298"/>
      <c r="F454" s="298"/>
    </row>
    <row r="455" spans="3:6">
      <c r="C455" s="298"/>
      <c r="D455" s="298"/>
      <c r="E455" s="298"/>
      <c r="F455" s="298"/>
    </row>
    <row r="456" spans="3:6">
      <c r="C456" s="298"/>
      <c r="D456" s="298"/>
      <c r="E456" s="298"/>
      <c r="F456" s="298"/>
    </row>
    <row r="457" spans="3:6">
      <c r="C457" s="298"/>
      <c r="D457" s="298"/>
      <c r="E457" s="298"/>
      <c r="F457" s="298"/>
    </row>
    <row r="458" spans="3:6">
      <c r="C458" s="298"/>
      <c r="D458" s="298"/>
      <c r="E458" s="298"/>
      <c r="F458" s="298"/>
    </row>
    <row r="459" spans="3:6">
      <c r="C459" s="298"/>
      <c r="D459" s="298"/>
      <c r="E459" s="298"/>
      <c r="F459" s="298"/>
    </row>
    <row r="460" spans="3:6">
      <c r="C460" s="298"/>
      <c r="D460" s="298"/>
      <c r="E460" s="298"/>
      <c r="F460" s="298"/>
    </row>
    <row r="461" spans="3:6">
      <c r="C461" s="298"/>
      <c r="D461" s="298"/>
      <c r="E461" s="298"/>
      <c r="F461" s="298"/>
    </row>
    <row r="462" spans="3:6">
      <c r="C462" s="298"/>
      <c r="D462" s="298"/>
      <c r="E462" s="298"/>
      <c r="F462" s="298"/>
    </row>
    <row r="463" spans="3:6">
      <c r="C463" s="298"/>
      <c r="D463" s="298"/>
      <c r="E463" s="298"/>
      <c r="F463" s="298"/>
    </row>
    <row r="464" spans="3:6">
      <c r="C464" s="298"/>
      <c r="D464" s="298"/>
      <c r="E464" s="298"/>
      <c r="F464" s="298"/>
    </row>
    <row r="465" spans="3:6">
      <c r="C465" s="298"/>
      <c r="D465" s="298"/>
      <c r="E465" s="298"/>
      <c r="F465" s="298"/>
    </row>
    <row r="466" spans="3:6">
      <c r="C466" s="298"/>
      <c r="D466" s="298"/>
      <c r="E466" s="298"/>
      <c r="F466" s="298"/>
    </row>
    <row r="467" spans="3:6">
      <c r="C467" s="298"/>
      <c r="D467" s="298"/>
      <c r="E467" s="298"/>
      <c r="F467" s="298"/>
    </row>
    <row r="468" spans="3:6">
      <c r="C468" s="298"/>
      <c r="D468" s="298"/>
      <c r="E468" s="298"/>
      <c r="F468" s="298"/>
    </row>
    <row r="469" spans="3:6">
      <c r="C469" s="298"/>
      <c r="D469" s="298"/>
      <c r="E469" s="298"/>
      <c r="F469" s="298"/>
    </row>
    <row r="470" spans="3:6">
      <c r="C470" s="298"/>
      <c r="D470" s="298"/>
      <c r="E470" s="298"/>
      <c r="F470" s="298"/>
    </row>
    <row r="471" spans="3:6">
      <c r="C471" s="298"/>
      <c r="D471" s="298"/>
      <c r="E471" s="298"/>
      <c r="F471" s="298"/>
    </row>
    <row r="472" spans="3:6">
      <c r="C472" s="298"/>
      <c r="D472" s="298"/>
      <c r="E472" s="298"/>
      <c r="F472" s="298"/>
    </row>
    <row r="473" spans="3:6">
      <c r="C473" s="298"/>
      <c r="D473" s="298"/>
      <c r="E473" s="298"/>
      <c r="F473" s="298"/>
    </row>
    <row r="474" spans="3:6">
      <c r="C474" s="298"/>
      <c r="D474" s="298"/>
      <c r="E474" s="298"/>
      <c r="F474" s="298"/>
    </row>
    <row r="475" spans="3:6">
      <c r="C475" s="298"/>
      <c r="D475" s="298"/>
      <c r="E475" s="298"/>
      <c r="F475" s="298"/>
    </row>
    <row r="476" spans="3:6">
      <c r="C476" s="298"/>
      <c r="D476" s="298"/>
      <c r="E476" s="298"/>
      <c r="F476" s="298"/>
    </row>
    <row r="477" spans="3:6">
      <c r="C477" s="298"/>
      <c r="D477" s="298"/>
      <c r="E477" s="298"/>
      <c r="F477" s="298"/>
    </row>
    <row r="478" spans="3:6">
      <c r="C478" s="298"/>
      <c r="D478" s="298"/>
      <c r="E478" s="298"/>
      <c r="F478" s="298"/>
    </row>
    <row r="479" spans="3:6">
      <c r="C479" s="298"/>
      <c r="D479" s="298"/>
      <c r="E479" s="298"/>
      <c r="F479" s="298"/>
    </row>
    <row r="480" spans="3:6">
      <c r="C480" s="298"/>
      <c r="D480" s="298"/>
      <c r="E480" s="298"/>
      <c r="F480" s="298"/>
    </row>
    <row r="481" spans="3:6">
      <c r="C481" s="298"/>
      <c r="D481" s="298"/>
      <c r="E481" s="298"/>
      <c r="F481" s="298"/>
    </row>
    <row r="482" spans="3:6">
      <c r="C482" s="298"/>
      <c r="D482" s="298"/>
      <c r="E482" s="298"/>
      <c r="F482" s="298"/>
    </row>
    <row r="483" spans="3:6">
      <c r="C483" s="298"/>
      <c r="D483" s="298"/>
      <c r="E483" s="298"/>
      <c r="F483" s="298"/>
    </row>
    <row r="484" spans="3:6">
      <c r="C484" s="298"/>
      <c r="D484" s="298"/>
      <c r="E484" s="298"/>
      <c r="F484" s="298"/>
    </row>
    <row r="485" spans="3:6">
      <c r="C485" s="298"/>
      <c r="D485" s="298"/>
      <c r="E485" s="298"/>
      <c r="F485" s="298"/>
    </row>
    <row r="486" spans="3:6">
      <c r="C486" s="298"/>
      <c r="D486" s="298"/>
      <c r="E486" s="298"/>
      <c r="F486" s="298"/>
    </row>
    <row r="487" spans="3:6">
      <c r="C487" s="298"/>
      <c r="D487" s="298"/>
      <c r="E487" s="298"/>
      <c r="F487" s="298"/>
    </row>
    <row r="488" spans="3:6">
      <c r="C488" s="298"/>
      <c r="D488" s="298"/>
      <c r="E488" s="298"/>
      <c r="F488" s="298"/>
    </row>
    <row r="489" spans="3:6">
      <c r="C489" s="298"/>
      <c r="D489" s="298"/>
      <c r="E489" s="298"/>
      <c r="F489" s="298"/>
    </row>
    <row r="490" spans="3:6">
      <c r="C490" s="298"/>
      <c r="D490" s="298"/>
      <c r="E490" s="298"/>
      <c r="F490" s="298"/>
    </row>
    <row r="491" spans="3:6">
      <c r="C491" s="298"/>
      <c r="D491" s="298"/>
      <c r="E491" s="298"/>
      <c r="F491" s="298"/>
    </row>
    <row r="492" spans="3:6">
      <c r="C492" s="298"/>
      <c r="D492" s="298"/>
      <c r="E492" s="298"/>
      <c r="F492" s="298"/>
    </row>
    <row r="493" spans="3:6">
      <c r="C493" s="298"/>
      <c r="D493" s="298"/>
      <c r="E493" s="298"/>
      <c r="F493" s="298"/>
    </row>
    <row r="494" spans="3:6">
      <c r="C494" s="298"/>
      <c r="D494" s="298"/>
      <c r="E494" s="298"/>
      <c r="F494" s="298"/>
    </row>
    <row r="495" spans="3:6">
      <c r="C495" s="298"/>
      <c r="D495" s="298"/>
      <c r="E495" s="298"/>
      <c r="F495" s="298"/>
    </row>
    <row r="496" spans="3:6">
      <c r="C496" s="298"/>
      <c r="D496" s="298"/>
      <c r="E496" s="298"/>
      <c r="F496" s="298"/>
    </row>
    <row r="497" spans="3:6">
      <c r="C497" s="298"/>
      <c r="D497" s="298"/>
      <c r="E497" s="298"/>
      <c r="F497" s="298"/>
    </row>
    <row r="498" spans="3:6">
      <c r="C498" s="298"/>
      <c r="D498" s="298"/>
      <c r="E498" s="298"/>
      <c r="F498" s="298"/>
    </row>
    <row r="499" spans="3:6">
      <c r="C499" s="298"/>
      <c r="D499" s="298"/>
      <c r="E499" s="298"/>
      <c r="F499" s="298"/>
    </row>
    <row r="500" spans="3:6">
      <c r="C500" s="298"/>
      <c r="D500" s="298"/>
      <c r="E500" s="298"/>
      <c r="F500" s="298"/>
    </row>
    <row r="501" spans="3:6">
      <c r="C501" s="298"/>
      <c r="D501" s="298"/>
      <c r="E501" s="298"/>
      <c r="F501" s="298"/>
    </row>
    <row r="502" spans="3:6">
      <c r="C502" s="298"/>
      <c r="D502" s="298"/>
      <c r="E502" s="298"/>
      <c r="F502" s="298"/>
    </row>
    <row r="503" spans="3:6">
      <c r="C503" s="298"/>
      <c r="D503" s="298"/>
      <c r="E503" s="298"/>
      <c r="F503" s="298"/>
    </row>
    <row r="504" spans="3:6">
      <c r="C504" s="298"/>
      <c r="D504" s="298"/>
      <c r="E504" s="298"/>
      <c r="F504" s="298"/>
    </row>
    <row r="505" spans="3:6">
      <c r="C505" s="298"/>
      <c r="D505" s="298"/>
      <c r="E505" s="298"/>
      <c r="F505" s="298"/>
    </row>
    <row r="506" spans="3:6">
      <c r="C506" s="298"/>
      <c r="D506" s="298"/>
      <c r="E506" s="298"/>
      <c r="F506" s="298"/>
    </row>
    <row r="507" spans="3:6">
      <c r="C507" s="298"/>
      <c r="D507" s="298"/>
      <c r="E507" s="298"/>
      <c r="F507" s="298"/>
    </row>
    <row r="508" spans="3:6">
      <c r="C508" s="298"/>
      <c r="D508" s="298"/>
      <c r="E508" s="298"/>
      <c r="F508" s="298"/>
    </row>
    <row r="509" spans="3:6">
      <c r="C509" s="298"/>
      <c r="D509" s="298"/>
      <c r="E509" s="298"/>
      <c r="F509" s="298"/>
    </row>
    <row r="510" spans="3:6">
      <c r="C510" s="298"/>
      <c r="D510" s="298"/>
      <c r="E510" s="298"/>
      <c r="F510" s="298"/>
    </row>
    <row r="511" spans="3:6">
      <c r="C511" s="298"/>
      <c r="D511" s="298"/>
      <c r="E511" s="298"/>
      <c r="F511" s="298"/>
    </row>
    <row r="512" spans="3:6">
      <c r="C512" s="298"/>
      <c r="D512" s="298"/>
      <c r="E512" s="298"/>
      <c r="F512" s="298"/>
    </row>
    <row r="513" spans="3:6">
      <c r="C513" s="298"/>
      <c r="D513" s="298"/>
      <c r="E513" s="298"/>
      <c r="F513" s="298"/>
    </row>
    <row r="514" spans="3:6">
      <c r="C514" s="298"/>
      <c r="D514" s="298"/>
      <c r="E514" s="298"/>
      <c r="F514" s="298"/>
    </row>
    <row r="515" spans="3:6">
      <c r="C515" s="298"/>
      <c r="D515" s="298"/>
      <c r="E515" s="298"/>
      <c r="F515" s="298"/>
    </row>
    <row r="516" spans="3:6">
      <c r="C516" s="298"/>
      <c r="D516" s="298"/>
      <c r="E516" s="298"/>
      <c r="F516" s="298"/>
    </row>
    <row r="517" spans="3:6">
      <c r="C517" s="298"/>
      <c r="D517" s="298"/>
      <c r="E517" s="298"/>
      <c r="F517" s="298"/>
    </row>
    <row r="518" spans="3:6">
      <c r="C518" s="298"/>
      <c r="D518" s="298"/>
      <c r="E518" s="298"/>
      <c r="F518" s="298"/>
    </row>
    <row r="519" spans="3:6">
      <c r="C519" s="298"/>
      <c r="D519" s="298"/>
      <c r="E519" s="298"/>
      <c r="F519" s="298"/>
    </row>
    <row r="520" spans="3:6">
      <c r="C520" s="298"/>
      <c r="D520" s="298"/>
      <c r="E520" s="298"/>
      <c r="F520" s="298"/>
    </row>
    <row r="521" spans="3:6">
      <c r="C521" s="298"/>
      <c r="D521" s="298"/>
      <c r="E521" s="298"/>
      <c r="F521" s="298"/>
    </row>
    <row r="522" spans="3:6">
      <c r="C522" s="298"/>
      <c r="D522" s="298"/>
      <c r="E522" s="298"/>
      <c r="F522" s="298"/>
    </row>
    <row r="523" spans="3:6">
      <c r="C523" s="298"/>
      <c r="D523" s="298"/>
      <c r="E523" s="298"/>
      <c r="F523" s="298"/>
    </row>
    <row r="524" spans="3:6">
      <c r="C524" s="298"/>
      <c r="D524" s="298"/>
      <c r="E524" s="298"/>
      <c r="F524" s="298"/>
    </row>
    <row r="525" spans="3:6">
      <c r="C525" s="298"/>
      <c r="D525" s="298"/>
      <c r="E525" s="298"/>
      <c r="F525" s="298"/>
    </row>
    <row r="526" spans="3:6">
      <c r="C526" s="298"/>
      <c r="D526" s="298"/>
      <c r="E526" s="298"/>
      <c r="F526" s="298"/>
    </row>
    <row r="527" spans="3:6">
      <c r="C527" s="298"/>
      <c r="D527" s="298"/>
      <c r="E527" s="298"/>
      <c r="F527" s="298"/>
    </row>
    <row r="528" spans="3:6">
      <c r="C528" s="298"/>
      <c r="D528" s="298"/>
      <c r="E528" s="298"/>
      <c r="F528" s="298"/>
    </row>
    <row r="529" spans="3:6">
      <c r="C529" s="298"/>
      <c r="D529" s="298"/>
      <c r="E529" s="298"/>
      <c r="F529" s="298"/>
    </row>
    <row r="530" spans="3:6">
      <c r="C530" s="298"/>
      <c r="D530" s="298"/>
      <c r="E530" s="298"/>
      <c r="F530" s="298"/>
    </row>
    <row r="531" spans="3:6">
      <c r="C531" s="298"/>
      <c r="D531" s="298"/>
      <c r="E531" s="298"/>
      <c r="F531" s="298"/>
    </row>
    <row r="532" spans="3:6">
      <c r="C532" s="298"/>
      <c r="D532" s="298"/>
      <c r="E532" s="298"/>
      <c r="F532" s="298"/>
    </row>
    <row r="533" spans="3:6">
      <c r="C533" s="298"/>
      <c r="D533" s="298"/>
      <c r="E533" s="298"/>
      <c r="F533" s="298"/>
    </row>
    <row r="534" spans="3:6">
      <c r="C534" s="298"/>
      <c r="D534" s="298"/>
      <c r="E534" s="298"/>
      <c r="F534" s="298"/>
    </row>
    <row r="535" spans="3:6">
      <c r="C535" s="298"/>
      <c r="D535" s="298"/>
      <c r="E535" s="298"/>
      <c r="F535" s="298"/>
    </row>
    <row r="536" spans="3:6">
      <c r="C536" s="298"/>
      <c r="D536" s="298"/>
      <c r="E536" s="298"/>
      <c r="F536" s="298"/>
    </row>
    <row r="537" spans="3:6">
      <c r="C537" s="298"/>
      <c r="D537" s="298"/>
      <c r="E537" s="298"/>
      <c r="F537" s="298"/>
    </row>
    <row r="538" spans="3:6">
      <c r="C538" s="298"/>
      <c r="D538" s="298"/>
      <c r="E538" s="298"/>
      <c r="F538" s="298"/>
    </row>
    <row r="539" spans="3:6">
      <c r="C539" s="298"/>
      <c r="D539" s="298"/>
      <c r="E539" s="298"/>
      <c r="F539" s="298"/>
    </row>
    <row r="540" spans="3:6">
      <c r="C540" s="298"/>
      <c r="D540" s="298"/>
      <c r="E540" s="298"/>
      <c r="F540" s="298"/>
    </row>
    <row r="541" spans="3:6">
      <c r="C541" s="298"/>
      <c r="D541" s="298"/>
      <c r="E541" s="298"/>
      <c r="F541" s="298"/>
    </row>
    <row r="542" spans="3:6">
      <c r="C542" s="298"/>
      <c r="D542" s="298"/>
      <c r="E542" s="298"/>
      <c r="F542" s="298"/>
    </row>
    <row r="543" spans="3:6">
      <c r="C543" s="298"/>
      <c r="D543" s="298"/>
      <c r="E543" s="298"/>
      <c r="F543" s="298"/>
    </row>
    <row r="544" spans="3:6">
      <c r="C544" s="298"/>
      <c r="D544" s="298"/>
      <c r="E544" s="298"/>
      <c r="F544" s="298"/>
    </row>
    <row r="545" spans="3:6">
      <c r="C545" s="298"/>
      <c r="D545" s="298"/>
      <c r="E545" s="298"/>
      <c r="F545" s="298"/>
    </row>
    <row r="546" spans="3:6">
      <c r="C546" s="298"/>
      <c r="D546" s="298"/>
      <c r="E546" s="298"/>
      <c r="F546" s="298"/>
    </row>
    <row r="547" spans="3:6">
      <c r="C547" s="298"/>
      <c r="D547" s="298"/>
      <c r="E547" s="298"/>
      <c r="F547" s="298"/>
    </row>
    <row r="548" spans="3:6">
      <c r="C548" s="298"/>
      <c r="D548" s="298"/>
      <c r="E548" s="298"/>
      <c r="F548" s="298"/>
    </row>
    <row r="549" spans="3:6">
      <c r="C549" s="298"/>
      <c r="D549" s="298"/>
      <c r="E549" s="298"/>
      <c r="F549" s="298"/>
    </row>
    <row r="550" spans="3:6">
      <c r="C550" s="298"/>
      <c r="D550" s="298"/>
      <c r="E550" s="298"/>
      <c r="F550" s="298"/>
    </row>
    <row r="551" spans="3:6">
      <c r="C551" s="298"/>
      <c r="D551" s="298"/>
      <c r="E551" s="298"/>
      <c r="F551" s="298"/>
    </row>
    <row r="552" spans="3:6">
      <c r="C552" s="298"/>
      <c r="D552" s="298"/>
      <c r="E552" s="298"/>
      <c r="F552" s="298"/>
    </row>
    <row r="553" spans="3:6">
      <c r="C553" s="298"/>
      <c r="D553" s="298"/>
      <c r="E553" s="298"/>
      <c r="F553" s="298"/>
    </row>
    <row r="554" spans="3:6">
      <c r="C554" s="298"/>
      <c r="D554" s="298"/>
      <c r="E554" s="298"/>
      <c r="F554" s="298"/>
    </row>
    <row r="555" spans="3:6">
      <c r="C555" s="298"/>
      <c r="D555" s="298"/>
      <c r="E555" s="298"/>
      <c r="F555" s="298"/>
    </row>
    <row r="556" spans="3:6">
      <c r="C556" s="298"/>
      <c r="D556" s="298"/>
      <c r="E556" s="298"/>
      <c r="F556" s="298"/>
    </row>
    <row r="557" spans="3:6">
      <c r="C557" s="298"/>
      <c r="D557" s="298"/>
      <c r="E557" s="298"/>
      <c r="F557" s="298"/>
    </row>
    <row r="558" spans="3:6">
      <c r="C558" s="298"/>
      <c r="D558" s="298"/>
      <c r="E558" s="298"/>
      <c r="F558" s="298"/>
    </row>
    <row r="559" spans="3:6">
      <c r="C559" s="298"/>
      <c r="D559" s="298"/>
      <c r="E559" s="298"/>
      <c r="F559" s="298"/>
    </row>
    <row r="560" spans="3:6">
      <c r="C560" s="298"/>
      <c r="D560" s="298"/>
      <c r="E560" s="298"/>
      <c r="F560" s="298"/>
    </row>
    <row r="561" spans="3:6">
      <c r="C561" s="298"/>
      <c r="D561" s="298"/>
      <c r="E561" s="298"/>
      <c r="F561" s="298"/>
    </row>
    <row r="562" spans="3:6">
      <c r="C562" s="298"/>
      <c r="D562" s="298"/>
      <c r="E562" s="298"/>
      <c r="F562" s="298"/>
    </row>
    <row r="563" spans="3:6">
      <c r="C563" s="298"/>
      <c r="D563" s="298"/>
      <c r="E563" s="298"/>
      <c r="F563" s="298"/>
    </row>
    <row r="564" spans="3:6">
      <c r="C564" s="298"/>
      <c r="D564" s="298"/>
      <c r="E564" s="298"/>
      <c r="F564" s="298"/>
    </row>
    <row r="565" spans="3:6">
      <c r="C565" s="298"/>
      <c r="D565" s="298"/>
      <c r="E565" s="298"/>
      <c r="F565" s="298"/>
    </row>
    <row r="566" spans="3:6">
      <c r="C566" s="298"/>
      <c r="D566" s="298"/>
      <c r="E566" s="298"/>
      <c r="F566" s="298"/>
    </row>
    <row r="567" spans="3:6">
      <c r="C567" s="298"/>
      <c r="D567" s="298"/>
      <c r="E567" s="298"/>
      <c r="F567" s="298"/>
    </row>
    <row r="568" spans="3:6">
      <c r="C568" s="298"/>
      <c r="D568" s="298"/>
      <c r="E568" s="298"/>
      <c r="F568" s="298"/>
    </row>
    <row r="569" spans="3:6">
      <c r="C569" s="298"/>
      <c r="D569" s="298"/>
      <c r="E569" s="298"/>
      <c r="F569" s="298"/>
    </row>
    <row r="570" spans="3:6">
      <c r="C570" s="298"/>
      <c r="D570" s="298"/>
      <c r="E570" s="298"/>
      <c r="F570" s="298"/>
    </row>
    <row r="571" spans="3:6">
      <c r="C571" s="298"/>
      <c r="D571" s="298"/>
      <c r="E571" s="298"/>
      <c r="F571" s="298"/>
    </row>
    <row r="572" spans="3:6">
      <c r="C572" s="298"/>
      <c r="D572" s="298"/>
      <c r="E572" s="298"/>
      <c r="F572" s="298"/>
    </row>
    <row r="573" spans="3:6">
      <c r="C573" s="298"/>
      <c r="D573" s="298"/>
      <c r="E573" s="298"/>
      <c r="F573" s="298"/>
    </row>
    <row r="574" spans="3:6">
      <c r="C574" s="298"/>
      <c r="D574" s="298"/>
      <c r="E574" s="298"/>
      <c r="F574" s="298"/>
    </row>
    <row r="575" spans="3:6">
      <c r="C575" s="298"/>
      <c r="D575" s="298"/>
      <c r="E575" s="298"/>
      <c r="F575" s="298"/>
    </row>
    <row r="576" spans="3:6">
      <c r="C576" s="298"/>
      <c r="D576" s="298"/>
      <c r="E576" s="298"/>
      <c r="F576" s="298"/>
    </row>
    <row r="577" spans="3:6">
      <c r="C577" s="298"/>
      <c r="D577" s="298"/>
      <c r="E577" s="298"/>
      <c r="F577" s="298"/>
    </row>
    <row r="578" spans="3:6">
      <c r="C578" s="298"/>
      <c r="D578" s="298"/>
      <c r="E578" s="298"/>
      <c r="F578" s="298"/>
    </row>
    <row r="579" spans="3:6">
      <c r="C579" s="298"/>
      <c r="D579" s="298"/>
      <c r="E579" s="298"/>
      <c r="F579" s="298"/>
    </row>
    <row r="580" spans="3:6">
      <c r="C580" s="298"/>
      <c r="D580" s="298"/>
      <c r="E580" s="298"/>
      <c r="F580" s="298"/>
    </row>
    <row r="581" spans="3:6">
      <c r="C581" s="298"/>
      <c r="D581" s="298"/>
      <c r="E581" s="298"/>
      <c r="F581" s="298"/>
    </row>
    <row r="582" spans="3:6">
      <c r="C582" s="298"/>
      <c r="D582" s="298"/>
      <c r="E582" s="298"/>
      <c r="F582" s="298"/>
    </row>
    <row r="583" spans="3:6">
      <c r="C583" s="298"/>
      <c r="D583" s="298"/>
      <c r="E583" s="298"/>
      <c r="F583" s="298"/>
    </row>
    <row r="584" spans="3:6">
      <c r="C584" s="298"/>
      <c r="D584" s="298"/>
      <c r="E584" s="298"/>
      <c r="F584" s="298"/>
    </row>
    <row r="585" spans="3:6">
      <c r="C585" s="298"/>
      <c r="D585" s="298"/>
      <c r="E585" s="298"/>
      <c r="F585" s="298"/>
    </row>
    <row r="586" spans="3:6">
      <c r="C586" s="298"/>
      <c r="D586" s="298"/>
      <c r="E586" s="298"/>
      <c r="F586" s="298"/>
    </row>
    <row r="587" spans="3:6">
      <c r="C587" s="298"/>
      <c r="D587" s="298"/>
      <c r="E587" s="298"/>
      <c r="F587" s="298"/>
    </row>
    <row r="588" spans="3:6">
      <c r="C588" s="298"/>
      <c r="D588" s="298"/>
      <c r="E588" s="298"/>
      <c r="F588" s="298"/>
    </row>
    <row r="589" spans="3:6">
      <c r="C589" s="298"/>
      <c r="D589" s="298"/>
      <c r="E589" s="298"/>
      <c r="F589" s="298"/>
    </row>
    <row r="590" spans="3:6">
      <c r="C590" s="298"/>
      <c r="D590" s="298"/>
      <c r="E590" s="298"/>
      <c r="F590" s="298"/>
    </row>
    <row r="591" spans="3:6">
      <c r="C591" s="298"/>
      <c r="D591" s="298"/>
      <c r="E591" s="298"/>
      <c r="F591" s="298"/>
    </row>
    <row r="592" spans="3:6">
      <c r="C592" s="298"/>
      <c r="D592" s="298"/>
      <c r="E592" s="298"/>
      <c r="F592" s="298"/>
    </row>
    <row r="593" spans="3:6">
      <c r="C593" s="298"/>
      <c r="D593" s="298"/>
      <c r="E593" s="298"/>
      <c r="F593" s="298"/>
    </row>
    <row r="594" spans="3:6">
      <c r="C594" s="298"/>
      <c r="D594" s="298"/>
      <c r="E594" s="298"/>
      <c r="F594" s="298"/>
    </row>
    <row r="595" spans="3:6">
      <c r="C595" s="298"/>
      <c r="D595" s="298"/>
      <c r="E595" s="298"/>
      <c r="F595" s="298"/>
    </row>
    <row r="596" spans="3:6">
      <c r="C596" s="298"/>
      <c r="D596" s="298"/>
      <c r="E596" s="298"/>
      <c r="F596" s="298"/>
    </row>
    <row r="597" spans="3:6">
      <c r="C597" s="298"/>
      <c r="D597" s="298"/>
      <c r="E597" s="298"/>
      <c r="F597" s="298"/>
    </row>
    <row r="598" spans="3:6">
      <c r="C598" s="298"/>
      <c r="D598" s="298"/>
      <c r="E598" s="298"/>
      <c r="F598" s="298"/>
    </row>
    <row r="599" spans="3:6">
      <c r="C599" s="298"/>
      <c r="D599" s="298"/>
      <c r="E599" s="298"/>
      <c r="F599" s="298"/>
    </row>
    <row r="600" spans="3:6">
      <c r="C600" s="298"/>
      <c r="D600" s="298"/>
      <c r="E600" s="298"/>
      <c r="F600" s="298"/>
    </row>
    <row r="601" spans="3:6">
      <c r="C601" s="298"/>
      <c r="D601" s="298"/>
      <c r="E601" s="298"/>
      <c r="F601" s="298"/>
    </row>
    <row r="602" spans="3:6">
      <c r="C602" s="298"/>
      <c r="D602" s="298"/>
      <c r="E602" s="298"/>
      <c r="F602" s="298"/>
    </row>
    <row r="603" spans="3:6">
      <c r="C603" s="298"/>
      <c r="D603" s="298"/>
      <c r="E603" s="298"/>
      <c r="F603" s="298"/>
    </row>
    <row r="604" spans="3:6">
      <c r="C604" s="298"/>
      <c r="D604" s="298"/>
      <c r="E604" s="298"/>
      <c r="F604" s="298"/>
    </row>
    <row r="605" spans="3:6">
      <c r="C605" s="298"/>
      <c r="D605" s="298"/>
      <c r="E605" s="298"/>
      <c r="F605" s="298"/>
    </row>
    <row r="606" spans="3:6">
      <c r="C606" s="298"/>
      <c r="D606" s="298"/>
      <c r="E606" s="298"/>
      <c r="F606" s="298"/>
    </row>
    <row r="607" spans="3:6">
      <c r="C607" s="298"/>
      <c r="D607" s="298"/>
      <c r="E607" s="298"/>
      <c r="F607" s="298"/>
    </row>
    <row r="608" spans="3:6">
      <c r="C608" s="298"/>
      <c r="D608" s="298"/>
      <c r="E608" s="298"/>
      <c r="F608" s="298"/>
    </row>
    <row r="609" spans="3:6">
      <c r="C609" s="298"/>
      <c r="D609" s="298"/>
      <c r="E609" s="298"/>
      <c r="F609" s="298"/>
    </row>
    <row r="610" spans="3:6">
      <c r="C610" s="298"/>
      <c r="D610" s="298"/>
      <c r="E610" s="298"/>
      <c r="F610" s="298"/>
    </row>
    <row r="611" spans="3:6">
      <c r="C611" s="298"/>
      <c r="D611" s="298"/>
      <c r="E611" s="298"/>
      <c r="F611" s="298"/>
    </row>
    <row r="612" spans="3:6">
      <c r="C612" s="298"/>
      <c r="D612" s="298"/>
      <c r="E612" s="298"/>
      <c r="F612" s="298"/>
    </row>
    <row r="613" spans="3:6">
      <c r="C613" s="298"/>
      <c r="D613" s="298"/>
      <c r="E613" s="298"/>
      <c r="F613" s="298"/>
    </row>
    <row r="614" spans="3:6">
      <c r="C614" s="298"/>
      <c r="D614" s="298"/>
      <c r="E614" s="298"/>
      <c r="F614" s="298"/>
    </row>
    <row r="615" spans="3:6">
      <c r="C615" s="298"/>
      <c r="D615" s="298"/>
      <c r="E615" s="298"/>
      <c r="F615" s="298"/>
    </row>
    <row r="616" spans="3:6">
      <c r="C616" s="298"/>
      <c r="D616" s="298"/>
      <c r="E616" s="298"/>
      <c r="F616" s="298"/>
    </row>
    <row r="617" spans="3:6">
      <c r="C617" s="298"/>
      <c r="D617" s="298"/>
      <c r="E617" s="298"/>
      <c r="F617" s="298"/>
    </row>
    <row r="618" spans="3:6">
      <c r="C618" s="298"/>
      <c r="D618" s="298"/>
      <c r="E618" s="298"/>
      <c r="F618" s="298"/>
    </row>
    <row r="619" spans="3:6">
      <c r="C619" s="298"/>
      <c r="D619" s="298"/>
      <c r="E619" s="298"/>
      <c r="F619" s="298"/>
    </row>
    <row r="620" spans="3:6">
      <c r="C620" s="298"/>
      <c r="D620" s="298"/>
      <c r="E620" s="298"/>
      <c r="F620" s="298"/>
    </row>
    <row r="621" spans="3:6">
      <c r="C621" s="298"/>
      <c r="D621" s="298"/>
      <c r="E621" s="298"/>
      <c r="F621" s="298"/>
    </row>
    <row r="622" spans="3:6">
      <c r="C622" s="298"/>
      <c r="D622" s="298"/>
      <c r="E622" s="298"/>
      <c r="F622" s="298"/>
    </row>
    <row r="623" spans="3:6">
      <c r="C623" s="298"/>
      <c r="D623" s="298"/>
      <c r="E623" s="298"/>
      <c r="F623" s="298"/>
    </row>
    <row r="624" spans="3:6">
      <c r="C624" s="298"/>
      <c r="D624" s="298"/>
      <c r="E624" s="298"/>
      <c r="F624" s="298"/>
    </row>
    <row r="625" spans="3:6">
      <c r="C625" s="298"/>
      <c r="D625" s="298"/>
      <c r="E625" s="298"/>
      <c r="F625" s="298"/>
    </row>
    <row r="626" spans="3:6">
      <c r="C626" s="298"/>
      <c r="D626" s="298"/>
      <c r="E626" s="298"/>
      <c r="F626" s="298"/>
    </row>
    <row r="627" spans="3:6">
      <c r="C627" s="298"/>
      <c r="D627" s="298"/>
      <c r="E627" s="298"/>
      <c r="F627" s="298"/>
    </row>
    <row r="628" spans="3:6">
      <c r="C628" s="298"/>
      <c r="D628" s="298"/>
      <c r="E628" s="298"/>
      <c r="F628" s="298"/>
    </row>
    <row r="629" spans="3:6">
      <c r="C629" s="298"/>
      <c r="D629" s="298"/>
      <c r="E629" s="298"/>
      <c r="F629" s="298"/>
    </row>
    <row r="630" spans="3:6">
      <c r="C630" s="298"/>
      <c r="D630" s="298"/>
      <c r="E630" s="298"/>
      <c r="F630" s="298"/>
    </row>
    <row r="631" spans="3:6">
      <c r="C631" s="298"/>
      <c r="D631" s="298"/>
      <c r="E631" s="298"/>
      <c r="F631" s="298"/>
    </row>
    <row r="632" spans="3:6">
      <c r="C632" s="298"/>
      <c r="D632" s="298"/>
      <c r="E632" s="298"/>
      <c r="F632" s="298"/>
    </row>
    <row r="633" spans="3:6">
      <c r="C633" s="298"/>
      <c r="D633" s="298"/>
      <c r="E633" s="298"/>
      <c r="F633" s="298"/>
    </row>
    <row r="634" spans="3:6">
      <c r="C634" s="298"/>
      <c r="D634" s="298"/>
      <c r="E634" s="298"/>
      <c r="F634" s="298"/>
    </row>
    <row r="635" spans="3:6">
      <c r="C635" s="298"/>
      <c r="D635" s="298"/>
      <c r="E635" s="298"/>
      <c r="F635" s="298"/>
    </row>
    <row r="636" spans="3:6">
      <c r="C636" s="298"/>
      <c r="D636" s="298"/>
      <c r="E636" s="298"/>
      <c r="F636" s="298"/>
    </row>
    <row r="637" spans="3:6">
      <c r="C637" s="298"/>
      <c r="D637" s="298"/>
      <c r="E637" s="298"/>
      <c r="F637" s="298"/>
    </row>
    <row r="638" spans="3:6">
      <c r="C638" s="298"/>
      <c r="D638" s="298"/>
      <c r="E638" s="298"/>
      <c r="F638" s="298"/>
    </row>
    <row r="639" spans="3:6">
      <c r="C639" s="298"/>
      <c r="D639" s="298"/>
      <c r="E639" s="298"/>
      <c r="F639" s="298"/>
    </row>
    <row r="640" spans="3:6">
      <c r="C640" s="298"/>
      <c r="D640" s="298"/>
      <c r="E640" s="298"/>
      <c r="F640" s="298"/>
    </row>
    <row r="641" spans="3:6">
      <c r="C641" s="298"/>
      <c r="D641" s="298"/>
      <c r="E641" s="298"/>
      <c r="F641" s="298"/>
    </row>
    <row r="642" spans="3:6">
      <c r="C642" s="298"/>
      <c r="D642" s="298"/>
      <c r="E642" s="298"/>
      <c r="F642" s="298"/>
    </row>
    <row r="643" spans="3:6">
      <c r="C643" s="298"/>
      <c r="D643" s="298"/>
      <c r="E643" s="298"/>
      <c r="F643" s="298"/>
    </row>
    <row r="644" spans="3:6">
      <c r="C644" s="298"/>
      <c r="D644" s="298"/>
      <c r="E644" s="298"/>
      <c r="F644" s="298"/>
    </row>
    <row r="645" spans="3:6">
      <c r="C645" s="298"/>
      <c r="D645" s="298"/>
      <c r="E645" s="298"/>
      <c r="F645" s="298"/>
    </row>
    <row r="646" spans="3:6">
      <c r="C646" s="298"/>
      <c r="D646" s="298"/>
      <c r="E646" s="298"/>
      <c r="F646" s="298"/>
    </row>
    <row r="647" spans="3:6">
      <c r="C647" s="298"/>
      <c r="D647" s="298"/>
      <c r="E647" s="298"/>
      <c r="F647" s="298"/>
    </row>
    <row r="648" spans="3:6">
      <c r="C648" s="298"/>
      <c r="D648" s="298"/>
      <c r="E648" s="298"/>
      <c r="F648" s="298"/>
    </row>
    <row r="649" spans="3:6">
      <c r="C649" s="298"/>
      <c r="D649" s="298"/>
      <c r="E649" s="298"/>
      <c r="F649" s="298"/>
    </row>
    <row r="650" spans="3:6">
      <c r="C650" s="298"/>
      <c r="D650" s="298"/>
      <c r="E650" s="298"/>
      <c r="F650" s="298"/>
    </row>
    <row r="651" spans="3:6">
      <c r="C651" s="298"/>
      <c r="D651" s="298"/>
      <c r="E651" s="298"/>
      <c r="F651" s="298"/>
    </row>
    <row r="652" spans="3:6">
      <c r="C652" s="298"/>
      <c r="D652" s="298"/>
      <c r="E652" s="298"/>
      <c r="F652" s="298"/>
    </row>
    <row r="653" spans="3:6">
      <c r="C653" s="298"/>
      <c r="D653" s="298"/>
      <c r="E653" s="298"/>
      <c r="F653" s="298"/>
    </row>
    <row r="654" spans="3:6">
      <c r="C654" s="298"/>
      <c r="D654" s="298"/>
      <c r="E654" s="298"/>
      <c r="F654" s="298"/>
    </row>
    <row r="655" spans="3:6">
      <c r="C655" s="298"/>
      <c r="D655" s="298"/>
      <c r="E655" s="298"/>
      <c r="F655" s="298"/>
    </row>
    <row r="656" spans="3:6">
      <c r="C656" s="298"/>
      <c r="D656" s="298"/>
      <c r="E656" s="298"/>
      <c r="F656" s="298"/>
    </row>
    <row r="657" spans="3:6">
      <c r="C657" s="298"/>
      <c r="D657" s="298"/>
      <c r="E657" s="298"/>
      <c r="F657" s="298"/>
    </row>
    <row r="658" spans="3:6">
      <c r="C658" s="298"/>
      <c r="D658" s="298"/>
      <c r="E658" s="298"/>
      <c r="F658" s="298"/>
    </row>
    <row r="659" spans="3:6">
      <c r="C659" s="298"/>
      <c r="D659" s="298"/>
      <c r="E659" s="298"/>
      <c r="F659" s="298"/>
    </row>
    <row r="660" spans="3:6">
      <c r="C660" s="298"/>
      <c r="D660" s="298"/>
      <c r="E660" s="298"/>
      <c r="F660" s="298"/>
    </row>
    <row r="661" spans="3:6">
      <c r="C661" s="298"/>
      <c r="D661" s="298"/>
      <c r="E661" s="298"/>
      <c r="F661" s="298"/>
    </row>
    <row r="662" spans="3:6">
      <c r="C662" s="298"/>
      <c r="D662" s="298"/>
      <c r="E662" s="298"/>
      <c r="F662" s="298"/>
    </row>
    <row r="663" spans="3:6">
      <c r="C663" s="298"/>
      <c r="D663" s="298"/>
      <c r="E663" s="298"/>
      <c r="F663" s="298"/>
    </row>
    <row r="664" spans="3:6">
      <c r="C664" s="298"/>
      <c r="D664" s="298"/>
      <c r="E664" s="298"/>
      <c r="F664" s="298"/>
    </row>
    <row r="665" spans="3:6">
      <c r="C665" s="298"/>
      <c r="D665" s="298"/>
      <c r="E665" s="298"/>
      <c r="F665" s="298"/>
    </row>
    <row r="666" spans="3:6">
      <c r="C666" s="298"/>
      <c r="D666" s="298"/>
      <c r="E666" s="298"/>
      <c r="F666" s="298"/>
    </row>
    <row r="667" spans="3:6">
      <c r="C667" s="298"/>
      <c r="D667" s="298"/>
      <c r="E667" s="298"/>
      <c r="F667" s="298"/>
    </row>
    <row r="668" spans="3:6">
      <c r="C668" s="298"/>
      <c r="D668" s="298"/>
      <c r="E668" s="298"/>
      <c r="F668" s="298"/>
    </row>
    <row r="669" spans="3:6">
      <c r="C669" s="298"/>
      <c r="D669" s="298"/>
      <c r="E669" s="298"/>
      <c r="F669" s="298"/>
    </row>
    <row r="670" spans="3:6">
      <c r="C670" s="298"/>
      <c r="D670" s="298"/>
      <c r="E670" s="298"/>
      <c r="F670" s="298"/>
    </row>
    <row r="671" spans="3:6">
      <c r="C671" s="298"/>
      <c r="D671" s="298"/>
      <c r="E671" s="298"/>
      <c r="F671" s="298"/>
    </row>
    <row r="672" spans="3:6">
      <c r="C672" s="298"/>
      <c r="D672" s="298"/>
      <c r="E672" s="298"/>
      <c r="F672" s="298"/>
    </row>
    <row r="673" spans="3:6">
      <c r="C673" s="298"/>
      <c r="D673" s="298"/>
      <c r="E673" s="298"/>
      <c r="F673" s="298"/>
    </row>
  </sheetData>
  <mergeCells count="8">
    <mergeCell ref="I11:I12"/>
    <mergeCell ref="E10:G10"/>
    <mergeCell ref="H10:J10"/>
    <mergeCell ref="A5:J5"/>
    <mergeCell ref="A6:J6"/>
    <mergeCell ref="A7:J7"/>
    <mergeCell ref="A8:J8"/>
    <mergeCell ref="F11:F12"/>
  </mergeCells>
  <phoneticPr fontId="33" type="noConversion"/>
  <printOptions gridLinesSet="0"/>
  <pageMargins left="0.59" right="0.32" top="0.62992125984251968" bottom="0.39370078740157483" header="0.23622047244094491" footer="0.19685039370078741"/>
  <pageSetup paperSize="9" scale="84" firstPageNumber="6" fitToHeight="2" orientation="portrait" r:id="rId1"/>
  <headerFooter alignWithMargins="0">
    <oddFooter xml:space="preserve">&amp;R&amp;"Times New Roman Cyr,Regular"Стр. 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>
      <selection activeCell="V18" sqref="V18"/>
    </sheetView>
  </sheetViews>
  <sheetFormatPr defaultRowHeight="12"/>
  <cols>
    <col min="1" max="1" width="36.140625" style="301" customWidth="1"/>
    <col min="2" max="2" width="9.7109375" style="301" customWidth="1"/>
    <col min="3" max="3" width="9.7109375" style="371" customWidth="1"/>
    <col min="4" max="12" width="9.7109375" style="301" customWidth="1"/>
    <col min="13" max="16384" width="9.140625" style="301"/>
  </cols>
  <sheetData>
    <row r="1" spans="1:14" s="137" customFormat="1" ht="15">
      <c r="A1" s="235" t="s">
        <v>0</v>
      </c>
      <c r="B1" s="139"/>
      <c r="C1" s="140"/>
      <c r="D1" s="144"/>
      <c r="E1" s="144"/>
      <c r="F1" s="144"/>
      <c r="G1" s="299"/>
      <c r="H1" s="144"/>
      <c r="I1" s="144"/>
      <c r="J1" s="299" t="s">
        <v>2</v>
      </c>
      <c r="K1" s="144"/>
      <c r="L1" s="144"/>
    </row>
    <row r="2" spans="1:14" s="137" customFormat="1" ht="15">
      <c r="A2" s="138" t="s">
        <v>1</v>
      </c>
      <c r="B2" s="139"/>
      <c r="C2" s="140"/>
      <c r="D2" s="140"/>
      <c r="E2" s="141"/>
      <c r="F2" s="142"/>
      <c r="G2" s="143"/>
      <c r="H2" s="144"/>
      <c r="I2" s="144"/>
      <c r="J2" s="143" t="s">
        <v>187</v>
      </c>
      <c r="K2" s="144"/>
      <c r="N2" s="146"/>
    </row>
    <row r="3" spans="1:14" s="137" customFormat="1" ht="15">
      <c r="A3" s="147" t="s">
        <v>3</v>
      </c>
      <c r="B3" s="139"/>
      <c r="C3" s="140"/>
      <c r="D3" s="140"/>
      <c r="E3" s="148"/>
      <c r="F3" s="148"/>
      <c r="G3" s="144"/>
      <c r="H3" s="144"/>
      <c r="I3" s="144"/>
      <c r="J3" s="144"/>
      <c r="K3" s="144"/>
    </row>
    <row r="4" spans="1:14" s="137" customFormat="1" ht="15.75" customHeight="1">
      <c r="A4" s="138" t="s">
        <v>188</v>
      </c>
      <c r="B4" s="139"/>
      <c r="C4" s="140"/>
      <c r="D4" s="140"/>
      <c r="E4" s="140"/>
      <c r="F4" s="140"/>
      <c r="G4" s="144"/>
      <c r="H4" s="144"/>
      <c r="I4" s="144"/>
      <c r="J4" s="144"/>
      <c r="K4" s="144"/>
    </row>
    <row r="5" spans="1:14" s="137" customFormat="1" ht="15">
      <c r="A5" s="489" t="s">
        <v>189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</row>
    <row r="6" spans="1:14" s="137" customFormat="1" ht="15">
      <c r="A6" s="489" t="s">
        <v>322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</row>
    <row r="7" spans="1:14" s="137" customFormat="1" ht="12.75" customHeight="1">
      <c r="A7" s="492" t="s">
        <v>190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</row>
    <row r="8" spans="1:14" s="137" customFormat="1" ht="15">
      <c r="A8" s="149"/>
      <c r="B8" s="150"/>
      <c r="C8" s="151"/>
      <c r="D8" s="151"/>
      <c r="E8" s="151"/>
      <c r="F8" s="151"/>
      <c r="G8" s="144"/>
      <c r="H8" s="144"/>
      <c r="I8" s="144"/>
      <c r="J8" s="144"/>
      <c r="K8" s="144"/>
      <c r="L8" s="300" t="s">
        <v>191</v>
      </c>
    </row>
    <row r="9" spans="1:14" ht="22.5" customHeight="1">
      <c r="A9" s="501" t="s">
        <v>269</v>
      </c>
      <c r="B9" s="503" t="s">
        <v>270</v>
      </c>
      <c r="C9" s="524" t="s">
        <v>271</v>
      </c>
      <c r="D9" s="505" t="s">
        <v>272</v>
      </c>
      <c r="E9" s="508" t="s">
        <v>273</v>
      </c>
      <c r="F9" s="509"/>
      <c r="G9" s="509"/>
      <c r="H9" s="510"/>
      <c r="I9" s="508" t="s">
        <v>274</v>
      </c>
      <c r="J9" s="510"/>
      <c r="K9" s="505" t="s">
        <v>275</v>
      </c>
      <c r="L9" s="495" t="s">
        <v>276</v>
      </c>
    </row>
    <row r="10" spans="1:14">
      <c r="A10" s="502"/>
      <c r="B10" s="504"/>
      <c r="C10" s="512"/>
      <c r="D10" s="506"/>
      <c r="E10" s="518" t="s">
        <v>277</v>
      </c>
      <c r="F10" s="520" t="s">
        <v>278</v>
      </c>
      <c r="G10" s="523" t="s">
        <v>279</v>
      </c>
      <c r="H10" s="498" t="s">
        <v>280</v>
      </c>
      <c r="I10" s="513" t="s">
        <v>281</v>
      </c>
      <c r="J10" s="515" t="s">
        <v>282</v>
      </c>
      <c r="K10" s="511"/>
      <c r="L10" s="496"/>
    </row>
    <row r="11" spans="1:14" ht="7.5" customHeight="1">
      <c r="A11" s="502"/>
      <c r="B11" s="504"/>
      <c r="C11" s="512"/>
      <c r="D11" s="507"/>
      <c r="E11" s="514"/>
      <c r="F11" s="521"/>
      <c r="G11" s="521"/>
      <c r="H11" s="499"/>
      <c r="I11" s="508"/>
      <c r="J11" s="516"/>
      <c r="K11" s="512"/>
      <c r="L11" s="497"/>
    </row>
    <row r="12" spans="1:14" ht="42" customHeight="1">
      <c r="A12" s="502"/>
      <c r="B12" s="504"/>
      <c r="C12" s="525"/>
      <c r="D12" s="507"/>
      <c r="E12" s="519"/>
      <c r="F12" s="522"/>
      <c r="G12" s="522"/>
      <c r="H12" s="500"/>
      <c r="I12" s="514"/>
      <c r="J12" s="517"/>
      <c r="K12" s="512"/>
      <c r="L12" s="497"/>
    </row>
    <row r="13" spans="1:14" ht="15.2" customHeight="1">
      <c r="A13" s="302" t="s">
        <v>283</v>
      </c>
      <c r="B13" s="303">
        <v>1</v>
      </c>
      <c r="C13" s="304">
        <v>2</v>
      </c>
      <c r="D13" s="305">
        <v>3</v>
      </c>
      <c r="E13" s="306">
        <v>4</v>
      </c>
      <c r="F13" s="307">
        <v>5</v>
      </c>
      <c r="G13" s="307">
        <v>6</v>
      </c>
      <c r="H13" s="308">
        <v>7</v>
      </c>
      <c r="I13" s="306">
        <v>8</v>
      </c>
      <c r="J13" s="309">
        <v>9</v>
      </c>
      <c r="K13" s="305">
        <v>10</v>
      </c>
      <c r="L13" s="310">
        <v>11</v>
      </c>
    </row>
    <row r="14" spans="1:14">
      <c r="A14" s="311" t="s">
        <v>284</v>
      </c>
      <c r="B14" s="312">
        <v>5395</v>
      </c>
      <c r="C14" s="313">
        <v>0</v>
      </c>
      <c r="D14" s="313">
        <v>356</v>
      </c>
      <c r="E14" s="314">
        <v>1443</v>
      </c>
      <c r="F14" s="312">
        <v>0</v>
      </c>
      <c r="G14" s="315">
        <v>0</v>
      </c>
      <c r="H14" s="316">
        <v>88350</v>
      </c>
      <c r="I14" s="317">
        <v>0</v>
      </c>
      <c r="J14" s="316"/>
      <c r="K14" s="313">
        <v>12635</v>
      </c>
      <c r="L14" s="318">
        <f>SUM(B14:K14)</f>
        <v>108179</v>
      </c>
    </row>
    <row r="15" spans="1:14" ht="15.95" customHeight="1">
      <c r="A15" s="319" t="s">
        <v>285</v>
      </c>
      <c r="B15" s="320"/>
      <c r="C15" s="321"/>
      <c r="D15" s="321"/>
      <c r="E15" s="322"/>
      <c r="F15" s="323"/>
      <c r="G15" s="323"/>
      <c r="H15" s="324"/>
      <c r="I15" s="322"/>
      <c r="J15" s="324"/>
      <c r="K15" s="321"/>
      <c r="L15" s="325">
        <f>SUM(B15:K15)</f>
        <v>0</v>
      </c>
    </row>
    <row r="16" spans="1:14" ht="15.95" customHeight="1">
      <c r="A16" s="319" t="s">
        <v>286</v>
      </c>
      <c r="B16" s="320"/>
      <c r="C16" s="321"/>
      <c r="D16" s="321"/>
      <c r="E16" s="322"/>
      <c r="F16" s="323"/>
      <c r="G16" s="323"/>
      <c r="H16" s="324"/>
      <c r="I16" s="322"/>
      <c r="J16" s="324"/>
      <c r="K16" s="321"/>
      <c r="L16" s="325">
        <f>SUM(B16:K16)</f>
        <v>0</v>
      </c>
    </row>
    <row r="17" spans="1:12" ht="24">
      <c r="A17" s="326" t="s">
        <v>287</v>
      </c>
      <c r="B17" s="327">
        <f t="shared" ref="B17:H17" si="0">B14</f>
        <v>5395</v>
      </c>
      <c r="C17" s="328">
        <f t="shared" si="0"/>
        <v>0</v>
      </c>
      <c r="D17" s="328">
        <f t="shared" si="0"/>
        <v>356</v>
      </c>
      <c r="E17" s="329">
        <f t="shared" si="0"/>
        <v>1443</v>
      </c>
      <c r="F17" s="330">
        <f t="shared" si="0"/>
        <v>0</v>
      </c>
      <c r="G17" s="330">
        <f t="shared" si="0"/>
        <v>0</v>
      </c>
      <c r="H17" s="331">
        <f t="shared" si="0"/>
        <v>88350</v>
      </c>
      <c r="I17" s="329">
        <v>399</v>
      </c>
      <c r="J17" s="331">
        <f>J14</f>
        <v>0</v>
      </c>
      <c r="K17" s="328">
        <f>K14</f>
        <v>12635</v>
      </c>
      <c r="L17" s="325">
        <f>L14</f>
        <v>108179</v>
      </c>
    </row>
    <row r="18" spans="1:12" ht="24">
      <c r="A18" s="332" t="s">
        <v>288</v>
      </c>
      <c r="B18" s="333"/>
      <c r="C18" s="334"/>
      <c r="D18" s="334"/>
      <c r="E18" s="335"/>
      <c r="F18" s="336"/>
      <c r="G18" s="336"/>
      <c r="H18" s="337"/>
      <c r="I18" s="335"/>
      <c r="J18" s="337"/>
      <c r="K18" s="334"/>
      <c r="L18" s="338">
        <f t="shared" ref="L18:L28" si="1">SUM(B18:K18)</f>
        <v>0</v>
      </c>
    </row>
    <row r="19" spans="1:12" ht="15.95" customHeight="1">
      <c r="A19" s="339" t="s">
        <v>289</v>
      </c>
      <c r="B19" s="340"/>
      <c r="C19" s="341"/>
      <c r="D19" s="341"/>
      <c r="E19" s="342"/>
      <c r="F19" s="128"/>
      <c r="G19" s="128"/>
      <c r="H19" s="343"/>
      <c r="I19" s="342"/>
      <c r="J19" s="343"/>
      <c r="K19" s="341"/>
      <c r="L19" s="344">
        <f t="shared" si="1"/>
        <v>0</v>
      </c>
    </row>
    <row r="20" spans="1:12" ht="15.95" customHeight="1">
      <c r="A20" s="345" t="s">
        <v>290</v>
      </c>
      <c r="B20" s="346"/>
      <c r="C20" s="347"/>
      <c r="D20" s="347"/>
      <c r="E20" s="348"/>
      <c r="F20" s="349"/>
      <c r="G20" s="349"/>
      <c r="H20" s="350"/>
      <c r="I20" s="348"/>
      <c r="J20" s="350"/>
      <c r="K20" s="347"/>
      <c r="L20" s="351">
        <f t="shared" si="1"/>
        <v>0</v>
      </c>
    </row>
    <row r="21" spans="1:12" ht="15.95" customHeight="1">
      <c r="A21" s="352" t="s">
        <v>291</v>
      </c>
      <c r="B21" s="353"/>
      <c r="C21" s="354"/>
      <c r="D21" s="354"/>
      <c r="E21" s="355"/>
      <c r="F21" s="127"/>
      <c r="G21" s="127"/>
      <c r="H21" s="356"/>
      <c r="I21" s="355"/>
      <c r="J21" s="356"/>
      <c r="K21" s="354">
        <v>12899</v>
      </c>
      <c r="L21" s="357">
        <f t="shared" si="1"/>
        <v>12899</v>
      </c>
    </row>
    <row r="22" spans="1:12" ht="15.95" customHeight="1">
      <c r="A22" s="332" t="s">
        <v>292</v>
      </c>
      <c r="B22" s="333"/>
      <c r="C22" s="334"/>
      <c r="D22" s="334"/>
      <c r="E22" s="335"/>
      <c r="F22" s="336"/>
      <c r="G22" s="336"/>
      <c r="H22" s="337">
        <v>6318</v>
      </c>
      <c r="I22" s="335"/>
      <c r="J22" s="337"/>
      <c r="K22" s="334">
        <v>-12635</v>
      </c>
      <c r="L22" s="338">
        <f t="shared" si="1"/>
        <v>-6317</v>
      </c>
    </row>
    <row r="23" spans="1:12" ht="15.95" customHeight="1">
      <c r="A23" s="345" t="s">
        <v>293</v>
      </c>
      <c r="B23" s="346"/>
      <c r="C23" s="347"/>
      <c r="D23" s="347"/>
      <c r="E23" s="348"/>
      <c r="F23" s="349"/>
      <c r="G23" s="349"/>
      <c r="H23" s="350">
        <v>6318</v>
      </c>
      <c r="I23" s="348"/>
      <c r="J23" s="350"/>
      <c r="K23" s="347">
        <v>-6318</v>
      </c>
      <c r="L23" s="351">
        <f t="shared" si="1"/>
        <v>0</v>
      </c>
    </row>
    <row r="24" spans="1:12" ht="15.95" customHeight="1">
      <c r="A24" s="319" t="s">
        <v>294</v>
      </c>
      <c r="B24" s="320"/>
      <c r="C24" s="321"/>
      <c r="D24" s="321"/>
      <c r="E24" s="322"/>
      <c r="F24" s="323"/>
      <c r="G24" s="323"/>
      <c r="H24" s="324"/>
      <c r="I24" s="322"/>
      <c r="J24" s="324"/>
      <c r="K24" s="321"/>
      <c r="L24" s="325">
        <f t="shared" si="1"/>
        <v>0</v>
      </c>
    </row>
    <row r="25" spans="1:12" ht="15.95" customHeight="1">
      <c r="A25" s="332" t="s">
        <v>295</v>
      </c>
      <c r="B25" s="333"/>
      <c r="C25" s="334"/>
      <c r="D25" s="334"/>
      <c r="E25" s="335"/>
      <c r="F25" s="336"/>
      <c r="G25" s="336"/>
      <c r="H25" s="337"/>
      <c r="I25" s="335"/>
      <c r="J25" s="337"/>
      <c r="K25" s="334"/>
      <c r="L25" s="338">
        <f t="shared" si="1"/>
        <v>0</v>
      </c>
    </row>
    <row r="26" spans="1:12" ht="15.95" customHeight="1">
      <c r="A26" s="339" t="s">
        <v>289</v>
      </c>
      <c r="B26" s="340"/>
      <c r="C26" s="341"/>
      <c r="D26" s="341"/>
      <c r="E26" s="342"/>
      <c r="F26" s="128"/>
      <c r="G26" s="128"/>
      <c r="H26" s="343"/>
      <c r="I26" s="342"/>
      <c r="J26" s="343"/>
      <c r="K26" s="341"/>
      <c r="L26" s="344">
        <f t="shared" si="1"/>
        <v>0</v>
      </c>
    </row>
    <row r="27" spans="1:12" ht="15.95" customHeight="1">
      <c r="A27" s="345" t="s">
        <v>290</v>
      </c>
      <c r="B27" s="346"/>
      <c r="C27" s="347"/>
      <c r="D27" s="347"/>
      <c r="E27" s="348"/>
      <c r="F27" s="349"/>
      <c r="G27" s="349"/>
      <c r="H27" s="350"/>
      <c r="I27" s="348"/>
      <c r="J27" s="350"/>
      <c r="K27" s="347"/>
      <c r="L27" s="351">
        <f t="shared" si="1"/>
        <v>0</v>
      </c>
    </row>
    <row r="28" spans="1:12" ht="15.95" customHeight="1">
      <c r="A28" s="319" t="s">
        <v>296</v>
      </c>
      <c r="B28" s="320"/>
      <c r="C28" s="321"/>
      <c r="D28" s="321"/>
      <c r="E28" s="322"/>
      <c r="F28" s="323"/>
      <c r="G28" s="323"/>
      <c r="H28" s="324">
        <v>-31</v>
      </c>
      <c r="I28" s="322"/>
      <c r="J28" s="324"/>
      <c r="K28" s="321"/>
      <c r="L28" s="325">
        <f t="shared" si="1"/>
        <v>-31</v>
      </c>
    </row>
    <row r="29" spans="1:12" ht="15.95" customHeight="1">
      <c r="A29" s="358" t="s">
        <v>297</v>
      </c>
      <c r="B29" s="359">
        <f>SUM(B14:B28)-B17-B19-B20-B23</f>
        <v>5395</v>
      </c>
      <c r="C29" s="360">
        <f>SUM(C14:C28)-C17-C19-C20-C23</f>
        <v>0</v>
      </c>
      <c r="D29" s="360">
        <f>SUM(D14:D28)-D17-D19-D20-D23-D25</f>
        <v>356</v>
      </c>
      <c r="E29" s="361">
        <f t="shared" ref="E29:K29" si="2">SUM(E14:E28)-E17-E19-E20-E23</f>
        <v>1443</v>
      </c>
      <c r="F29" s="362">
        <f t="shared" si="2"/>
        <v>0</v>
      </c>
      <c r="G29" s="362">
        <f t="shared" si="2"/>
        <v>0</v>
      </c>
      <c r="H29" s="363">
        <f>SUM(H14:H28)-H17-H19-H20-H23-H26-H27</f>
        <v>94637</v>
      </c>
      <c r="I29" s="361">
        <f t="shared" si="2"/>
        <v>0</v>
      </c>
      <c r="J29" s="363">
        <f t="shared" si="2"/>
        <v>0</v>
      </c>
      <c r="K29" s="360">
        <f t="shared" si="2"/>
        <v>12899</v>
      </c>
      <c r="L29" s="351">
        <f>SUM(L14:L28)-L17-L19-L20-L23-L25</f>
        <v>114730</v>
      </c>
    </row>
    <row r="30" spans="1:12" ht="24">
      <c r="A30" s="319" t="s">
        <v>298</v>
      </c>
      <c r="B30" s="320"/>
      <c r="C30" s="321"/>
      <c r="D30" s="321"/>
      <c r="E30" s="322"/>
      <c r="F30" s="323"/>
      <c r="G30" s="323"/>
      <c r="H30" s="324"/>
      <c r="I30" s="322"/>
      <c r="J30" s="324"/>
      <c r="K30" s="321"/>
      <c r="L30" s="325">
        <f>SUM(B30:K30)</f>
        <v>0</v>
      </c>
    </row>
    <row r="31" spans="1:12" ht="24">
      <c r="A31" s="345" t="s">
        <v>299</v>
      </c>
      <c r="B31" s="359">
        <f t="shared" ref="B31:L31" si="3">SUM(B29:B30)</f>
        <v>5395</v>
      </c>
      <c r="C31" s="360">
        <f t="shared" si="3"/>
        <v>0</v>
      </c>
      <c r="D31" s="360">
        <f t="shared" si="3"/>
        <v>356</v>
      </c>
      <c r="E31" s="361">
        <f t="shared" si="3"/>
        <v>1443</v>
      </c>
      <c r="F31" s="362">
        <f t="shared" si="3"/>
        <v>0</v>
      </c>
      <c r="G31" s="362">
        <f t="shared" si="3"/>
        <v>0</v>
      </c>
      <c r="H31" s="363">
        <f t="shared" si="3"/>
        <v>94637</v>
      </c>
      <c r="I31" s="361">
        <f t="shared" si="3"/>
        <v>0</v>
      </c>
      <c r="J31" s="363">
        <f t="shared" si="3"/>
        <v>0</v>
      </c>
      <c r="K31" s="360">
        <f t="shared" si="3"/>
        <v>12899</v>
      </c>
      <c r="L31" s="351">
        <f t="shared" si="3"/>
        <v>114730</v>
      </c>
    </row>
    <row r="32" spans="1:12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</row>
    <row r="33" spans="1:12">
      <c r="A33" s="364"/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6"/>
    </row>
    <row r="34" spans="1:12" s="368" customFormat="1">
      <c r="A34" s="92" t="s">
        <v>314</v>
      </c>
      <c r="B34" s="367" t="s">
        <v>300</v>
      </c>
      <c r="C34" s="92"/>
      <c r="D34" s="86"/>
      <c r="F34" s="367"/>
      <c r="I34" s="367"/>
      <c r="J34" s="367"/>
    </row>
    <row r="35" spans="1:12" s="368" customFormat="1">
      <c r="B35" s="92" t="s">
        <v>301</v>
      </c>
      <c r="C35" s="86"/>
      <c r="F35" s="367"/>
      <c r="I35" s="367"/>
      <c r="J35" s="367"/>
    </row>
    <row r="36" spans="1:12" ht="11.25" customHeight="1">
      <c r="A36" s="369"/>
      <c r="B36" s="370"/>
      <c r="D36" s="370"/>
      <c r="F36" s="369"/>
      <c r="H36" s="372"/>
      <c r="J36" s="369"/>
      <c r="L36" s="372"/>
    </row>
    <row r="37" spans="1:12" ht="12.95" customHeight="1">
      <c r="B37" s="373"/>
      <c r="D37" s="373"/>
      <c r="G37" s="373"/>
      <c r="H37" s="373"/>
      <c r="K37" s="373"/>
      <c r="L37" s="373"/>
    </row>
    <row r="38" spans="1:12" ht="12.95" customHeight="1">
      <c r="A38" s="373"/>
    </row>
    <row r="40" spans="1:12">
      <c r="A40" s="373"/>
    </row>
    <row r="41" spans="1:12" ht="15.95" customHeight="1">
      <c r="A41" s="373"/>
    </row>
  </sheetData>
  <protectedRanges>
    <protectedRange sqref="L13:L32 A31:K32 A30 A29:K29 A13:A28 B13:K13 I34:J35 K33:L35 G33:J33 A33:F35 A9:L12" name="Range3"/>
    <protectedRange sqref="B30:K30" name="Range2"/>
    <protectedRange sqref="B14:K28" name="Range1"/>
  </protectedRanges>
  <mergeCells count="17">
    <mergeCell ref="I9:J9"/>
    <mergeCell ref="A5:L5"/>
    <mergeCell ref="A6:L6"/>
    <mergeCell ref="A7:L7"/>
    <mergeCell ref="L9:L12"/>
    <mergeCell ref="H10:H12"/>
    <mergeCell ref="A9:A12"/>
    <mergeCell ref="B9:B12"/>
    <mergeCell ref="D9:D12"/>
    <mergeCell ref="E9:H9"/>
    <mergeCell ref="K9:K12"/>
    <mergeCell ref="I10:I12"/>
    <mergeCell ref="J10:J12"/>
    <mergeCell ref="E10:E12"/>
    <mergeCell ref="F10:F12"/>
    <mergeCell ref="G10:G12"/>
    <mergeCell ref="C9:C12"/>
  </mergeCells>
  <phoneticPr fontId="41" type="noConversion"/>
  <pageMargins left="0.68" right="0.24" top="0.42" bottom="0.24" header="0.19" footer="0.18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BS 12.2019 (IAS)</vt:lpstr>
      <vt:lpstr>P&amp;L 12.2019</vt:lpstr>
      <vt:lpstr>PP 12.2018 NSI</vt:lpstr>
      <vt:lpstr>OSK 12.2019 NSI</vt:lpstr>
      <vt:lpstr>'OSK 12.2019 NSI'!Print_Area</vt:lpstr>
      <vt:lpstr>'PP 12.2018 NSI'!Print_Area</vt:lpstr>
      <vt:lpstr>'BS 12.2019 (IAS)'!Print_Titles</vt:lpstr>
      <vt:lpstr>'P&amp;L 12.2019'!Print_Titles</vt:lpstr>
      <vt:lpstr>'PP 12.2018 NSI'!Print_Titles</vt:lpstr>
    </vt:vector>
  </TitlesOfParts>
  <Company>sofia-airport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acndp</dc:creator>
  <cp:lastModifiedBy>Dobrinca Antcheva</cp:lastModifiedBy>
  <cp:lastPrinted>2020-06-22T12:40:54Z</cp:lastPrinted>
  <dcterms:created xsi:type="dcterms:W3CDTF">2018-04-25T10:38:42Z</dcterms:created>
  <dcterms:modified xsi:type="dcterms:W3CDTF">2020-06-22T13:50:10Z</dcterms:modified>
</cp:coreProperties>
</file>